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6335" windowHeight="8805" tabRatio="1000" activeTab="0"/>
  </bookViews>
  <sheets>
    <sheet name="RESUMEN" sheetId="1" r:id="rId1"/>
    <sheet name="META 1" sheetId="2" r:id="rId2"/>
    <sheet name="META 2" sheetId="3" r:id="rId3"/>
    <sheet name="META 3" sheetId="4" r:id="rId4"/>
    <sheet name="META 4" sheetId="5" r:id="rId5"/>
    <sheet name="META 5" sheetId="6" r:id="rId6"/>
    <sheet name="META 6" sheetId="7" r:id="rId7"/>
    <sheet name="META 7" sheetId="8" r:id="rId8"/>
    <sheet name="META 8" sheetId="9" r:id="rId9"/>
    <sheet name="META 9" sheetId="10" r:id="rId10"/>
    <sheet name="META 10" sheetId="11" r:id="rId11"/>
    <sheet name="META 11" sheetId="12" r:id="rId12"/>
    <sheet name="META 12" sheetId="13" r:id="rId13"/>
    <sheet name="Hoja1" sheetId="14" state="hidden" r:id="rId14"/>
    <sheet name="META 13" sheetId="15" r:id="rId15"/>
    <sheet name="Meta Corte Muni" sheetId="16" state="hidden" r:id="rId16"/>
    <sheet name="META GES" sheetId="17" r:id="rId17"/>
  </sheets>
  <externalReferences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<sst xmlns="http://schemas.openxmlformats.org/spreadsheetml/2006/main" count="1079" uniqueCount="169">
  <si>
    <t>COMUNA</t>
  </si>
  <si>
    <t>ESTABLECIMIENTO</t>
  </si>
  <si>
    <t>META 1: COBERTURA EXAMEN DE MEDICINA PREVENTIVA (EMP), EN HOMBRES DE 20 A 44 AÑOS</t>
  </si>
  <si>
    <t>NUMERADOR</t>
  </si>
  <si>
    <t>DENOMINADOR</t>
  </si>
  <si>
    <t>Nº Examen de Medicina Preventiva (EMP) realizado en población masculina de 20 a 44 años</t>
  </si>
  <si>
    <t>Población masculina de 20 a 44 años bajo control en programa de salud cardiovascular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</si>
  <si>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</si>
  <si>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</si>
  <si>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</si>
  <si>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</si>
  <si>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</si>
  <si>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</si>
  <si>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</si>
  <si>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</si>
  <si>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SEPBRE</t>
  </si>
  <si>
    <t>OCTBRE</t>
  </si>
  <si>
    <t>NOVBRE</t>
  </si>
  <si>
    <t>DICBRE</t>
  </si>
  <si>
    <t>TOTAL</t>
  </si>
  <si>
    <t>A JUNIO</t>
  </si>
  <si>
    <t>Ingresos de población masculina al PSCV de 20 y 44 años</t>
  </si>
  <si>
    <t>Egresos de población masculina al PSCV de 20 y 44 años</t>
  </si>
  <si>
    <t>A AGOSTO</t>
  </si>
  <si>
    <t>A DICBRE</t>
  </si>
  <si>
    <t>A OCTBRE</t>
  </si>
  <si>
    <t>META 2: COBERTURA EXAMEN DE MEDICINA PREVENTIVA (EMP), EN MUJERES DE 45 A 64 AÑOS</t>
  </si>
  <si>
    <t>Nº Examen de Medicina Preventiva (EMP) realizado en población femenina de 45 a 64 años</t>
  </si>
  <si>
    <t>Población femenina de 45 a 64 años bajo control en Programa Salud Cardiovascular</t>
  </si>
  <si>
    <t>Ingresos de población femenina al PSCV de 45 y 65 años</t>
  </si>
  <si>
    <t>Egresos de población Femenina al PSCV de 45 a 65 años</t>
  </si>
  <si>
    <t>N° de adultos de 65 y más años con Examen de Medicina Preventiva</t>
  </si>
  <si>
    <t>META 3: COBERTURA EXAMEN DE MEDICINA PREVENTIVA (EMPAM) EN PERSONAS DE 65 AÑOS Y MÁS</t>
  </si>
  <si>
    <t>META 4: INGRESO PRECOZ A CONTROL DE EMBARAZO</t>
  </si>
  <si>
    <t>Nº de mujeres embarazadas ingresadas antes de las 14 semanas a control</t>
  </si>
  <si>
    <t>Total de mujeres embarazadas ingresadas a control</t>
  </si>
  <si>
    <t>META 5: PROPORCIÓN DE MENORES DE 20 AÑOS CON ALTA ODONTOLÓGICA TOTAL</t>
  </si>
  <si>
    <t>Nº de altas odontológicas totales en población menor de 20 años</t>
  </si>
  <si>
    <t>META 6: GESTION DE RECLAMOS EN APS</t>
  </si>
  <si>
    <t>Nº total de reclamos respondidos con solución dentro de los plazos legales establecidos (15 días hábiles)</t>
  </si>
  <si>
    <t>Nº total de reclamos</t>
  </si>
  <si>
    <t>META 7: COBERTURA DE ATENCION DE DIABETES MELLITUS TIPO 2 EN PERSONAS DE 15 Y MÁS AÑOS</t>
  </si>
  <si>
    <t>Nº de personas con diabetes mellitus 2 bajo control de 15 y más años</t>
  </si>
  <si>
    <t>Ingresos de personas con diabetes a PSCV de 15 y más años</t>
  </si>
  <si>
    <t>Egresos de personas diabéticas del PSCV de 15 y más años</t>
  </si>
  <si>
    <t>META 8: COBERTURA DE HIPERTENSION ARTERIAL EN PERSONAS DE 15 AÑOS Y MAS</t>
  </si>
  <si>
    <t>Ingresos de personas con hipertensión a PSCV de 15 y más años</t>
  </si>
  <si>
    <t>Egresos de personas hipertensas del PSCV de 15 y más años</t>
  </si>
  <si>
    <t>META 10: TASA DE VISITA DOMICILIARIA INTEGRAL</t>
  </si>
  <si>
    <t>Nº de visitas domiciliarias integrales realizadas</t>
  </si>
  <si>
    <t>META 9: COBERTURA DE EVALUACIÓN DEL DESARROLLO PSICOMOTOR DE NIÑOS Y NIÑAS DE 12 A 23 MESES BAJO CONTROL</t>
  </si>
  <si>
    <t>Niños y niñas 12 a 23 con Evaluación del Desarrollo Psicomotor</t>
  </si>
  <si>
    <t>Niños y Niñas entre 12 a 23 meses bajo control</t>
  </si>
  <si>
    <t>Nº de diabéticos de 15 y más, esperados según prevalencia</t>
  </si>
  <si>
    <t>Nº de Hipertensos de 15 y más, esperados según prevalencia</t>
  </si>
  <si>
    <t>Indicador</t>
  </si>
  <si>
    <t>Resultado</t>
  </si>
  <si>
    <t>Nº de personas con Hipertension Arterial bajo control  de 15 años y mas</t>
  </si>
  <si>
    <t>CUMPLIMIENTO</t>
  </si>
  <si>
    <t>CODIGO COMUNA</t>
  </si>
  <si>
    <t>TIPO</t>
  </si>
  <si>
    <t>METAS COMPONENTE ACTIVIDAD GENERAL</t>
  </si>
  <si>
    <t>Nº</t>
  </si>
  <si>
    <t>SERVICIOS DE SALUD</t>
  </si>
  <si>
    <t>EMP hombres 20 a 44 años (25%)</t>
  </si>
  <si>
    <t>Cobertura DM2 en personas de 15 y mas años (55%)</t>
  </si>
  <si>
    <t>Cobertutra HTA en personas de 15 y mas años (71%)</t>
  </si>
  <si>
    <t>COQUIMBO</t>
  </si>
  <si>
    <t>RURAL</t>
  </si>
  <si>
    <t>META 11: COBERTURA DE ATENCIÓN DE ASMA  EN POBLACIÓN INSCRITA Y EPOC EN PERSONAS DE 40 AÑOS Y MÁS</t>
  </si>
  <si>
    <t>Nº de personas con diagnóstico de Asma Bajo Control y de personas con EPOC de 40 años y más bajo control</t>
  </si>
  <si>
    <t>Ingresos de personas con Asma y EPOC de 40 años en Sala IRA-ERA</t>
  </si>
  <si>
    <t xml:space="preserve">META 12: COBERTURA DE ATENCIÓN INTEGRAL A PERSONAS DE 5 AÑOS Y MAS CON TRASTORNOS MENTALES </t>
  </si>
  <si>
    <t>Nº de personas de 5 años y más con trastorno mental bajo control</t>
  </si>
  <si>
    <t>Ingresos de personas con trastorno mental de 5 años y más</t>
  </si>
  <si>
    <t>Egresos de personas con trastorno mental de 5 años y más</t>
  </si>
  <si>
    <t>Nº de personas con Asma y EPOC  estimada según prevalencia</t>
  </si>
  <si>
    <t>METAS ANUALES</t>
  </si>
  <si>
    <t>META Nº11</t>
  </si>
  <si>
    <t>META Nº12</t>
  </si>
  <si>
    <t>Cobertura de Atención de Asma en Población general y EPOC en personas de 40 años y más (22%)</t>
  </si>
  <si>
    <t xml:space="preserve"> Cobertura de Atención Integral de trastornos mentales en personas de 5 y más años (17%)</t>
  </si>
  <si>
    <t>EMP mujeres de 45 a 64 años (26%)</t>
  </si>
  <si>
    <t>EMP 65 y mas años (55%)</t>
  </si>
  <si>
    <t>Control embarazada (87%)</t>
  </si>
  <si>
    <t>Alta odontologica menores de 20 años (24%)</t>
  </si>
  <si>
    <t>Gestion de reclamos(97%)</t>
  </si>
  <si>
    <t>Cobertura de Evaluación del desarrollo Psicomotor de niños/as de 12 a 23 meses bajo control. (94%)</t>
  </si>
  <si>
    <t>Visita domiciliaria integral (0,22)</t>
  </si>
  <si>
    <t>A MARZO</t>
  </si>
  <si>
    <t>META Nº1</t>
  </si>
  <si>
    <t>META Nº2</t>
  </si>
  <si>
    <t>META Nº3</t>
  </si>
  <si>
    <t>META Nº4</t>
  </si>
  <si>
    <t>META Nº5</t>
  </si>
  <si>
    <t>META Nº6</t>
  </si>
  <si>
    <t>META Nº7</t>
  </si>
  <si>
    <t>META Nº8</t>
  </si>
  <si>
    <t>META Nº9</t>
  </si>
  <si>
    <t>META Nº10</t>
  </si>
  <si>
    <t>METAS A MARZO</t>
  </si>
  <si>
    <t>Egresos de personas con Asma y EPOC de 40 años en Sala IRA-ERA</t>
  </si>
  <si>
    <t>04104-LA HIGUERA</t>
  </si>
  <si>
    <t>105314-CES. LA HIGUERA</t>
  </si>
  <si>
    <t xml:space="preserve">105500-P.S.R. CALETA HORNOS        </t>
  </si>
  <si>
    <t>105505-P.S.R. LOS CHOROS</t>
  </si>
  <si>
    <t>105506-P.S.R. EL TRAPICHE</t>
  </si>
  <si>
    <t>04105-PAIHUANO</t>
  </si>
  <si>
    <t>105306-CES. PAIHUANO</t>
  </si>
  <si>
    <t>105475-P.S.R. HORCON</t>
  </si>
  <si>
    <t>105476-P.S.R. MONTE GRANDE</t>
  </si>
  <si>
    <t>105477-P.S.R. PISCO ELQUI</t>
  </si>
  <si>
    <t>TOTAL LA HIGUERA</t>
  </si>
  <si>
    <t>TOTAL PAIHUANO</t>
  </si>
  <si>
    <t xml:space="preserve">TOTAL </t>
  </si>
  <si>
    <t>LA HIGUERA</t>
  </si>
  <si>
    <t>PAIHUANO</t>
  </si>
  <si>
    <t>METAS A JUNIO</t>
  </si>
  <si>
    <t>METAS A AGOSTO</t>
  </si>
  <si>
    <t>A DIC 2015</t>
  </si>
  <si>
    <t>Población masculina de 20 a 44 años estimada</t>
  </si>
  <si>
    <t>Población masculina de 20 a 44 años estimada, menos población bajo control en Programa Salud Cardiovascular</t>
  </si>
  <si>
    <t>Población femenina de 45 a 64 años estimada, menos población bajo control en Programa Salud Cardiovascular</t>
  </si>
  <si>
    <t>Población femenina de 45 a 64 años estimada</t>
  </si>
  <si>
    <t>AÑO 2016</t>
  </si>
  <si>
    <t>Nº de adultos de 65 y más años estimados</t>
  </si>
  <si>
    <t>Población estimada menor de 20 años</t>
  </si>
  <si>
    <t>Nº de familias (población estimada / 4)</t>
  </si>
  <si>
    <t>Población con Asma Bronquial de 3 años y más, estimada según prevalencia (población estimada de 3 y más años x 10%)</t>
  </si>
  <si>
    <t>Población con EPOC de 40 años y más estimada según prevalencia (población estimada de 40 y más años x 8%)</t>
  </si>
  <si>
    <t>Nº de personas con trastorno mental estimada según prevalencia de 5 años y más  (población estimada de 5 y más años x 22%)</t>
  </si>
  <si>
    <t>META 13: COBERTURA DE CONTROL DE SALUD INTEGRAL EN ADOLESCENTES DE 10 14 AÑOS</t>
  </si>
  <si>
    <t xml:space="preserve">Nº de controles  de salud integral, realizados a adolescentes  de 10 a 14 años </t>
  </si>
  <si>
    <t>Población 15-64 años estimada según prevalencia (población estimada de 15 a 64 años x 10%)</t>
  </si>
  <si>
    <t>Población 65 y más años estimada según prevalencia (población estimada de 65 y más años x 25%)</t>
  </si>
  <si>
    <t>Población 15-64 años estimada según prevalencia (población estimada de 15 a 64 años x 15,7%)</t>
  </si>
  <si>
    <t>Población 65 y más años estimada según prevalencia (población estimada de 65 y más años x 64,3%)</t>
  </si>
  <si>
    <t>Población adolescente de 10 a 14 años estimada</t>
  </si>
  <si>
    <t>META Nº13</t>
  </si>
  <si>
    <t xml:space="preserve"> Cobertura de Control de Salud Integral a adolescentes de 10 a 14 años</t>
  </si>
  <si>
    <t xml:space="preserve"> Cobertura de Control de Salud Integral a adolescentes de 10 a 14 años (15%)</t>
  </si>
  <si>
    <t>METAS A OCTUBRE</t>
  </si>
  <si>
    <t>METAS A DICIEMBRE</t>
  </si>
  <si>
    <t>MINISTERIO DE SALUD</t>
  </si>
  <si>
    <t>SERVICIO DE SALUD COQUIMBO</t>
  </si>
  <si>
    <t>SUBDIRECCION DE GESTION  ASISTENCIAL</t>
  </si>
  <si>
    <t>SUBDEPTO DE ESTADÍSTICA Y GESTIÓN DE LA INFORMACIÓN</t>
  </si>
  <si>
    <t>RESUMEN DE CUMPLIMIENTO DE METAS A MARZO 2016</t>
  </si>
  <si>
    <t xml:space="preserve">EMP hombres 20 a 44 años </t>
  </si>
  <si>
    <t>EMP mujeres de 45 a 64 años</t>
  </si>
  <si>
    <t>EMP 65 y mas años</t>
  </si>
  <si>
    <t xml:space="preserve">Control embarazada </t>
  </si>
  <si>
    <t xml:space="preserve">Alta odontologica menores de 20 años </t>
  </si>
  <si>
    <t>Gestion de reclamos</t>
  </si>
  <si>
    <t xml:space="preserve">Cobertura DM2 en personas de 15 y mas años </t>
  </si>
  <si>
    <t xml:space="preserve">Cobertutra HTA en personas de 15 y mas años </t>
  </si>
  <si>
    <t>Cobertura de Evaluación del desarrollo Psicomotor de niños/as de 12 a 23 meses bajo control</t>
  </si>
  <si>
    <t xml:space="preserve">Visita domiciliaria integral </t>
  </si>
  <si>
    <t>Cobertura de Atención de Asma en Población general y EPOC en personas de 40 años y más</t>
  </si>
  <si>
    <t xml:space="preserve"> Cobertura de Atención Integral de trastornos mentales en personas de 5 y más años </t>
  </si>
  <si>
    <t xml:space="preserve">Cobertura de control de salud integral a adolescentes de 10 a 14 años </t>
  </si>
  <si>
    <t>CUMPLIMIENTO GENERAL</t>
  </si>
  <si>
    <t>CORTE A MARZO</t>
  </si>
  <si>
    <t>META GES: CUMPLIMIENTO DE GARANTÍAS EN PROBLEMAS DE SALUD CUYAS ACCIONES SON DE EJECUCIÓN EN APS</t>
  </si>
  <si>
    <t xml:space="preserve">Nº de Casos con GES atendidos en APS con Garantía Cumplida
(Cumplidas + Incumpplidas con Evento + Exceptuadas)
</t>
  </si>
  <si>
    <t>Nº Total de Casos con GES atendidos en APS</t>
  </si>
  <si>
    <t>CUMPLIMIENTO META GES</t>
  </si>
  <si>
    <t>RESUMEN DE CUMPLIMIENTO DE METAS A OCTUBRE 2016</t>
  </si>
  <si>
    <t>CORTE A SEPTIEMBRE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</si>
</sst>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#,##0_ ;\-#,##0\ "/>
    <numFmt numFmtId="175" formatCode="_-* #,##0.0_-;\-* #,##0.0_-;_-* &quot;-&quot;??_-;_-@_-"/>
    <numFmt numFmtId="176" formatCode="0.000%"/>
    <numFmt numFmtId="177" formatCode="0.0"/>
    <numFmt numFmtId="178" formatCode="0.000"/>
    <numFmt numFmtId="179" formatCode="0.0000"/>
    <numFmt numFmtId="180" formatCode="_-* #,##0.00000_-;\-* #,##0.00000_-;_-* &quot;-&quot;??_-;_-@_-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Trebuchet MS"/>
      <family val="2"/>
    </font>
    <font>
      <sz val="11"/>
      <color indexed="8"/>
      <name val="Trebuchet MS"/>
      <family val="2"/>
    </font>
    <font>
      <b/>
      <sz val="11"/>
      <color indexed="9"/>
      <name val="Trebuchet MS"/>
      <family val="2"/>
    </font>
    <font>
      <b/>
      <sz val="11"/>
      <color indexed="8"/>
      <name val="Trebuchet MS"/>
      <family val="2"/>
    </font>
    <font>
      <sz val="10"/>
      <color indexed="8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Calibri"/>
      <family val="2"/>
    </font>
    <font>
      <b/>
      <sz val="11"/>
      <color indexed="63"/>
      <name val="Trebuchet MS"/>
      <family val="2"/>
    </font>
    <font>
      <b/>
      <sz val="11"/>
      <color indexed="10"/>
      <name val="Trebuchet MS"/>
      <family val="2"/>
    </font>
    <font>
      <b/>
      <sz val="10"/>
      <color indexed="10"/>
      <name val="Verdan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8"/>
      <color indexed="9"/>
      <name val="Calibri"/>
      <family val="2"/>
    </font>
    <font>
      <sz val="9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43"/>
      <name val="Verdana"/>
      <family val="2"/>
    </font>
    <font>
      <b/>
      <sz val="9"/>
      <color indexed="43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43"/>
      <name val="Verdana"/>
      <family val="2"/>
    </font>
    <font>
      <b/>
      <sz val="9"/>
      <color indexed="9"/>
      <name val="Verdana"/>
      <family val="2"/>
    </font>
    <font>
      <sz val="14"/>
      <color indexed="9"/>
      <name val="Verdana"/>
      <family val="2"/>
    </font>
    <font>
      <sz val="22"/>
      <color indexed="9"/>
      <name val="Verdana"/>
      <family val="2"/>
    </font>
    <font>
      <sz val="14"/>
      <color indexed="9"/>
      <name val="Calibri"/>
      <family val="2"/>
    </font>
    <font>
      <sz val="22"/>
      <color indexed="9"/>
      <name val="Calibri"/>
      <family val="2"/>
    </font>
    <font>
      <b/>
      <sz val="10"/>
      <color indexed="9"/>
      <name val="Trebuchet MS"/>
      <family val="2"/>
    </font>
    <font>
      <sz val="20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0"/>
      <name val="Trebuchet MS"/>
      <family val="2"/>
    </font>
    <font>
      <b/>
      <sz val="11"/>
      <color theme="1" tint="0.15000000596046448"/>
      <name val="Trebuchet MS"/>
      <family val="2"/>
    </font>
    <font>
      <b/>
      <sz val="11"/>
      <color rgb="FFFF0000"/>
      <name val="Trebuchet MS"/>
      <family val="2"/>
    </font>
    <font>
      <b/>
      <sz val="10"/>
      <color rgb="FFFF0000"/>
      <name val="Verdana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Verdana"/>
      <family val="2"/>
    </font>
    <font>
      <sz val="10"/>
      <color rgb="FFFFFFFF"/>
      <name val="Verdana"/>
      <family val="2"/>
    </font>
    <font>
      <sz val="8"/>
      <color rgb="FFFFFFFF"/>
      <name val="Verdana"/>
      <family val="2"/>
    </font>
    <font>
      <sz val="8"/>
      <color rgb="FFFFFFFF"/>
      <name val="Calibri"/>
      <family val="2"/>
    </font>
    <font>
      <sz val="9"/>
      <color theme="0"/>
      <name val="Verdana"/>
      <family val="2"/>
    </font>
    <font>
      <b/>
      <sz val="11"/>
      <color theme="0"/>
      <name val="Verdana"/>
      <family val="2"/>
    </font>
    <font>
      <b/>
      <sz val="11"/>
      <color theme="2" tint="-0.09996999800205231"/>
      <name val="Verdana"/>
      <family val="2"/>
    </font>
    <font>
      <b/>
      <sz val="9"/>
      <color theme="2" tint="-0.0999699980020523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b/>
      <sz val="10"/>
      <color theme="2" tint="-0.09996999800205231"/>
      <name val="Verdana"/>
      <family val="2"/>
    </font>
    <font>
      <sz val="14"/>
      <color rgb="FFFFFFFF"/>
      <name val="Verdana"/>
      <family val="2"/>
    </font>
    <font>
      <sz val="22"/>
      <color rgb="FFFFFFFF"/>
      <name val="Verdana"/>
      <family val="2"/>
    </font>
    <font>
      <sz val="14"/>
      <color rgb="FFFFFFFF"/>
      <name val="Calibri"/>
      <family val="2"/>
    </font>
    <font>
      <sz val="22"/>
      <color rgb="FFFFFFFF"/>
      <name val="Calibri"/>
      <family val="2"/>
    </font>
    <font>
      <b/>
      <sz val="10"/>
      <color theme="0"/>
      <name val="Trebuchet MS"/>
      <family val="2"/>
    </font>
    <font>
      <sz val="20"/>
      <color rgb="FFFFFFFF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 style="medium">
        <color rgb="FFEBEBEB"/>
      </bottom>
    </border>
    <border>
      <left/>
      <right style="medium">
        <color rgb="FFEBEBEB"/>
      </right>
      <top style="medium">
        <color rgb="FFEBEBEB"/>
      </top>
      <bottom style="medium">
        <color rgb="FFEBEBEB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EBEBEB"/>
      </left>
      <right style="medium">
        <color rgb="FFEBEBEB"/>
      </right>
      <top/>
      <bottom style="medium">
        <color rgb="FFEBEBEB"/>
      </bottom>
    </border>
    <border>
      <left/>
      <right/>
      <top/>
      <bottom style="medium">
        <color rgb="FFEBEBEB"/>
      </bottom>
    </border>
    <border>
      <left style="medium">
        <color rgb="FFEBEBEB"/>
      </left>
      <right/>
      <top/>
      <bottom style="medium">
        <color rgb="FFEBEBEB"/>
      </bottom>
    </border>
    <border>
      <left/>
      <right style="medium">
        <color rgb="FFEBEBEB"/>
      </right>
      <top/>
      <bottom style="medium">
        <color rgb="FFEBEBEB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rgb="FFEBEBEB"/>
      </left>
      <right/>
      <top/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rgb="FFEBEBEB"/>
      </left>
      <right style="medium">
        <color rgb="FFEBEBEB"/>
      </right>
      <top style="medium">
        <color rgb="FFFFFFFF"/>
      </top>
      <bottom/>
    </border>
    <border>
      <left style="medium">
        <color rgb="FFEBEBEB"/>
      </left>
      <right style="medium">
        <color rgb="FFEBEBEB"/>
      </right>
      <top/>
      <bottom/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/>
      <bottom/>
    </border>
    <border>
      <left/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/>
    </border>
    <border>
      <left style="thick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thick">
        <color theme="0"/>
      </right>
      <top style="thick">
        <color theme="0"/>
      </top>
      <bottom/>
    </border>
    <border>
      <left>
        <color indexed="63"/>
      </left>
      <right style="thick">
        <color theme="0"/>
      </right>
      <top/>
      <bottom/>
    </border>
    <border>
      <left>
        <color indexed="63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/>
      <right/>
      <top style="medium">
        <color rgb="FFEBEBEB"/>
      </top>
      <bottom/>
    </border>
    <border>
      <left>
        <color indexed="63"/>
      </left>
      <right/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/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 style="thick">
        <color theme="0"/>
      </left>
      <right/>
      <top/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medium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>
        <color indexed="63"/>
      </top>
      <bottom style="thick">
        <color theme="0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thick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/>
      <top style="medium">
        <color theme="0"/>
      </top>
      <bottom style="medium">
        <color theme="0"/>
      </bottom>
    </border>
    <border>
      <left>
        <color indexed="63"/>
      </left>
      <right style="thick">
        <color theme="0"/>
      </right>
      <top style="medium">
        <color theme="0"/>
      </top>
      <bottom style="medium">
        <color theme="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0" fillId="0" borderId="8" applyNumberFormat="0" applyFill="0" applyAlignment="0" applyProtection="0"/>
    <xf numFmtId="0" fontId="72" fillId="0" borderId="9" applyNumberFormat="0" applyFill="0" applyAlignment="0" applyProtection="0"/>
  </cellStyleXfs>
  <cellXfs count="311">
    <xf numFmtId="0" fontId="0" fillId="0" borderId="0" xfId="0" applyFont="1" applyAlignment="1">
      <alignment/>
    </xf>
    <xf numFmtId="49" fontId="73" fillId="0" borderId="10" xfId="0" applyNumberFormat="1" applyFont="1" applyFill="1" applyBorder="1" applyAlignment="1">
      <alignment horizontal="left" wrapText="1"/>
    </xf>
    <xf numFmtId="0" fontId="73" fillId="0" borderId="10" xfId="0" applyFont="1" applyFill="1" applyBorder="1" applyAlignment="1">
      <alignment horizontal="center" wrapText="1"/>
    </xf>
    <xf numFmtId="172" fontId="72" fillId="0" borderId="0" xfId="48" applyNumberFormat="1" applyFont="1" applyAlignment="1">
      <alignment/>
    </xf>
    <xf numFmtId="0" fontId="73" fillId="0" borderId="11" xfId="0" applyFont="1" applyFill="1" applyBorder="1" applyAlignment="1">
      <alignment horizontal="center" wrapText="1"/>
    </xf>
    <xf numFmtId="0" fontId="73" fillId="0" borderId="12" xfId="0" applyFont="1" applyFill="1" applyBorder="1" applyAlignment="1">
      <alignment horizontal="left" wrapText="1"/>
    </xf>
    <xf numFmtId="0" fontId="73" fillId="33" borderId="0" xfId="0" applyFont="1" applyFill="1" applyBorder="1" applyAlignment="1">
      <alignment horizontal="left" wrapText="1"/>
    </xf>
    <xf numFmtId="0" fontId="73" fillId="34" borderId="10" xfId="0" applyFont="1" applyFill="1" applyBorder="1" applyAlignment="1">
      <alignment horizontal="center" wrapText="1"/>
    </xf>
    <xf numFmtId="0" fontId="73" fillId="34" borderId="11" xfId="0" applyFont="1" applyFill="1" applyBorder="1" applyAlignment="1">
      <alignment horizontal="center" wrapText="1"/>
    </xf>
    <xf numFmtId="0" fontId="73" fillId="35" borderId="10" xfId="0" applyFont="1" applyFill="1" applyBorder="1" applyAlignment="1">
      <alignment horizontal="center" wrapText="1"/>
    </xf>
    <xf numFmtId="0" fontId="73" fillId="35" borderId="11" xfId="0" applyFont="1" applyFill="1" applyBorder="1" applyAlignment="1">
      <alignment horizontal="center" wrapText="1"/>
    </xf>
    <xf numFmtId="0" fontId="0" fillId="0" borderId="0" xfId="0" applyAlignment="1">
      <alignment horizontal="left" indent="1"/>
    </xf>
    <xf numFmtId="0" fontId="2" fillId="8" borderId="11" xfId="0" applyFont="1" applyFill="1" applyBorder="1" applyAlignment="1">
      <alignment horizontal="center" wrapText="1"/>
    </xf>
    <xf numFmtId="172" fontId="2" fillId="8" borderId="11" xfId="48" applyNumberFormat="1" applyFont="1" applyFill="1" applyBorder="1" applyAlignment="1">
      <alignment horizontal="center" wrapText="1"/>
    </xf>
    <xf numFmtId="0" fontId="74" fillId="34" borderId="10" xfId="0" applyFont="1" applyFill="1" applyBorder="1" applyAlignment="1">
      <alignment horizontal="center" wrapText="1"/>
    </xf>
    <xf numFmtId="172" fontId="74" fillId="34" borderId="10" xfId="48" applyNumberFormat="1" applyFont="1" applyFill="1" applyBorder="1" applyAlignment="1">
      <alignment horizontal="center" wrapText="1"/>
    </xf>
    <xf numFmtId="172" fontId="74" fillId="34" borderId="12" xfId="0" applyNumberFormat="1" applyFont="1" applyFill="1" applyBorder="1" applyAlignment="1">
      <alignment horizontal="left" wrapText="1"/>
    </xf>
    <xf numFmtId="172" fontId="3" fillId="34" borderId="11" xfId="48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172" fontId="73" fillId="34" borderId="10" xfId="48" applyNumberFormat="1" applyFont="1" applyFill="1" applyBorder="1" applyAlignment="1">
      <alignment horizontal="center" wrapText="1"/>
    </xf>
    <xf numFmtId="10" fontId="74" fillId="34" borderId="0" xfId="58" applyNumberFormat="1" applyFont="1" applyFill="1" applyBorder="1" applyAlignment="1">
      <alignment horizontal="left" wrapText="1"/>
    </xf>
    <xf numFmtId="171" fontId="74" fillId="34" borderId="0" xfId="58" applyNumberFormat="1" applyFont="1" applyFill="1" applyBorder="1" applyAlignment="1">
      <alignment horizontal="left" wrapText="1"/>
    </xf>
    <xf numFmtId="0" fontId="72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5" fillId="37" borderId="1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5" fillId="37" borderId="14" xfId="0" applyFont="1" applyFill="1" applyBorder="1" applyAlignment="1" applyProtection="1">
      <alignment vertical="center"/>
      <protection/>
    </xf>
    <xf numFmtId="0" fontId="75" fillId="37" borderId="14" xfId="0" applyFont="1" applyFill="1" applyBorder="1" applyAlignment="1" applyProtection="1">
      <alignment vertical="center" wrapText="1"/>
      <protection/>
    </xf>
    <xf numFmtId="0" fontId="6" fillId="37" borderId="15" xfId="0" applyFont="1" applyFill="1" applyBorder="1" applyAlignment="1" applyProtection="1">
      <alignment horizontal="center"/>
      <protection/>
    </xf>
    <xf numFmtId="0" fontId="6" fillId="37" borderId="16" xfId="0" applyFont="1" applyFill="1" applyBorder="1" applyAlignment="1" applyProtection="1">
      <alignment horizontal="center"/>
      <protection/>
    </xf>
    <xf numFmtId="0" fontId="31" fillId="6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5" fillId="37" borderId="18" xfId="0" applyFont="1" applyFill="1" applyBorder="1" applyAlignment="1" applyProtection="1">
      <alignment vertical="center"/>
      <protection/>
    </xf>
    <xf numFmtId="0" fontId="75" fillId="37" borderId="18" xfId="0" applyFont="1" applyFill="1" applyBorder="1" applyAlignment="1" applyProtection="1">
      <alignment vertical="center" wrapText="1"/>
      <protection/>
    </xf>
    <xf numFmtId="9" fontId="76" fillId="6" borderId="17" xfId="0" applyNumberFormat="1" applyFont="1" applyFill="1" applyBorder="1" applyAlignment="1">
      <alignment horizontal="center" vertical="center" wrapText="1"/>
    </xf>
    <xf numFmtId="9" fontId="77" fillId="6" borderId="17" xfId="0" applyNumberFormat="1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vertical="center"/>
    </xf>
    <xf numFmtId="0" fontId="31" fillId="35" borderId="17" xfId="55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/>
      <protection/>
    </xf>
    <xf numFmtId="0" fontId="31" fillId="36" borderId="17" xfId="55" applyFont="1" applyFill="1" applyBorder="1" applyAlignment="1" applyProtection="1">
      <alignment vertical="center"/>
      <protection/>
    </xf>
    <xf numFmtId="0" fontId="31" fillId="36" borderId="17" xfId="0" applyFont="1" applyFill="1" applyBorder="1" applyAlignment="1" applyProtection="1">
      <alignment vertical="center"/>
      <protection/>
    </xf>
    <xf numFmtId="10" fontId="78" fillId="34" borderId="0" xfId="58" applyNumberFormat="1" applyFont="1" applyFill="1" applyBorder="1" applyAlignment="1">
      <alignment horizontal="left" wrapText="1"/>
    </xf>
    <xf numFmtId="0" fontId="79" fillId="0" borderId="0" xfId="0" applyFont="1" applyAlignment="1">
      <alignment/>
    </xf>
    <xf numFmtId="171" fontId="31" fillId="6" borderId="17" xfId="50" applyFont="1" applyFill="1" applyBorder="1" applyAlignment="1">
      <alignment horizontal="center" vertical="center" wrapText="1"/>
    </xf>
    <xf numFmtId="172" fontId="0" fillId="0" borderId="0" xfId="48" applyNumberFormat="1" applyFont="1" applyAlignment="1">
      <alignment/>
    </xf>
    <xf numFmtId="2" fontId="5" fillId="0" borderId="17" xfId="0" applyNumberFormat="1" applyFont="1" applyBorder="1" applyAlignment="1" applyProtection="1">
      <alignment horizontal="center"/>
      <protection/>
    </xf>
    <xf numFmtId="10" fontId="5" fillId="0" borderId="17" xfId="58" applyNumberFormat="1" applyFont="1" applyBorder="1" applyAlignment="1" applyProtection="1">
      <alignment horizontal="center"/>
      <protection/>
    </xf>
    <xf numFmtId="172" fontId="73" fillId="35" borderId="11" xfId="48" applyNumberFormat="1" applyFont="1" applyFill="1" applyBorder="1" applyAlignment="1">
      <alignment horizontal="center" wrapText="1"/>
    </xf>
    <xf numFmtId="172" fontId="73" fillId="0" borderId="11" xfId="48" applyNumberFormat="1" applyFont="1" applyFill="1" applyBorder="1" applyAlignment="1">
      <alignment horizontal="center" wrapText="1"/>
    </xf>
    <xf numFmtId="172" fontId="73" fillId="34" borderId="11" xfId="48" applyNumberFormat="1" applyFont="1" applyFill="1" applyBorder="1" applyAlignment="1">
      <alignment horizontal="center" wrapText="1"/>
    </xf>
    <xf numFmtId="172" fontId="73" fillId="0" borderId="10" xfId="48" applyNumberFormat="1" applyFont="1" applyFill="1" applyBorder="1" applyAlignment="1">
      <alignment horizontal="center" wrapText="1"/>
    </xf>
    <xf numFmtId="172" fontId="73" fillId="35" borderId="10" xfId="48" applyNumberFormat="1" applyFont="1" applyFill="1" applyBorder="1" applyAlignment="1">
      <alignment horizontal="center" wrapText="1"/>
    </xf>
    <xf numFmtId="172" fontId="0" fillId="0" borderId="0" xfId="48" applyNumberFormat="1" applyFont="1" applyAlignment="1">
      <alignment/>
    </xf>
    <xf numFmtId="172" fontId="72" fillId="34" borderId="0" xfId="48" applyNumberFormat="1" applyFont="1" applyFill="1" applyAlignment="1">
      <alignment/>
    </xf>
    <xf numFmtId="0" fontId="72" fillId="0" borderId="0" xfId="0" applyFont="1" applyAlignment="1">
      <alignment/>
    </xf>
    <xf numFmtId="2" fontId="5" fillId="0" borderId="17" xfId="58" applyNumberFormat="1" applyFont="1" applyBorder="1" applyAlignment="1" applyProtection="1">
      <alignment horizontal="center"/>
      <protection/>
    </xf>
    <xf numFmtId="172" fontId="73" fillId="34" borderId="10" xfId="0" applyNumberFormat="1" applyFont="1" applyFill="1" applyBorder="1" applyAlignment="1">
      <alignment horizontal="center" wrapText="1"/>
    </xf>
    <xf numFmtId="172" fontId="74" fillId="34" borderId="10" xfId="0" applyNumberFormat="1" applyFont="1" applyFill="1" applyBorder="1" applyAlignment="1">
      <alignment horizontal="center" wrapText="1"/>
    </xf>
    <xf numFmtId="172" fontId="73" fillId="0" borderId="11" xfId="0" applyNumberFormat="1" applyFont="1" applyFill="1" applyBorder="1" applyAlignment="1">
      <alignment horizontal="center" wrapText="1"/>
    </xf>
    <xf numFmtId="174" fontId="73" fillId="0" borderId="11" xfId="48" applyNumberFormat="1" applyFont="1" applyFill="1" applyBorder="1" applyAlignment="1">
      <alignment horizontal="right" wrapText="1"/>
    </xf>
    <xf numFmtId="174" fontId="73" fillId="35" borderId="11" xfId="48" applyNumberFormat="1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right" wrapText="1"/>
    </xf>
    <xf numFmtId="172" fontId="80" fillId="0" borderId="0" xfId="48" applyNumberFormat="1" applyFont="1" applyAlignment="1">
      <alignment horizontal="right"/>
    </xf>
    <xf numFmtId="172" fontId="73" fillId="0" borderId="10" xfId="48" applyNumberFormat="1" applyFont="1" applyFill="1" applyBorder="1" applyAlignment="1">
      <alignment horizontal="right" wrapText="1"/>
    </xf>
    <xf numFmtId="172" fontId="73" fillId="35" borderId="10" xfId="48" applyNumberFormat="1" applyFont="1" applyFill="1" applyBorder="1" applyAlignment="1">
      <alignment horizontal="right" wrapText="1"/>
    </xf>
    <xf numFmtId="172" fontId="74" fillId="34" borderId="10" xfId="48" applyNumberFormat="1" applyFont="1" applyFill="1" applyBorder="1" applyAlignment="1">
      <alignment horizontal="right" wrapText="1"/>
    </xf>
    <xf numFmtId="0" fontId="81" fillId="0" borderId="0" xfId="0" applyFont="1" applyAlignment="1">
      <alignment/>
    </xf>
    <xf numFmtId="0" fontId="82" fillId="38" borderId="19" xfId="0" applyFont="1" applyFill="1" applyBorder="1" applyAlignment="1">
      <alignment horizontal="center" wrapText="1"/>
    </xf>
    <xf numFmtId="0" fontId="83" fillId="38" borderId="19" xfId="0" applyFont="1" applyFill="1" applyBorder="1" applyAlignment="1">
      <alignment horizontal="center" wrapText="1"/>
    </xf>
    <xf numFmtId="172" fontId="83" fillId="38" borderId="19" xfId="48" applyNumberFormat="1" applyFont="1" applyFill="1" applyBorder="1" applyAlignment="1">
      <alignment horizontal="center" wrapText="1"/>
    </xf>
    <xf numFmtId="0" fontId="73" fillId="0" borderId="0" xfId="0" applyFont="1" applyAlignment="1">
      <alignment/>
    </xf>
    <xf numFmtId="0" fontId="73" fillId="0" borderId="0" xfId="0" applyFont="1" applyAlignment="1">
      <alignment horizontal="left" indent="1"/>
    </xf>
    <xf numFmtId="174" fontId="73" fillId="0" borderId="0" xfId="48" applyNumberFormat="1" applyFont="1" applyAlignment="1">
      <alignment horizontal="right"/>
    </xf>
    <xf numFmtId="0" fontId="73" fillId="0" borderId="0" xfId="0" applyNumberFormat="1" applyFont="1" applyAlignment="1">
      <alignment horizontal="right"/>
    </xf>
    <xf numFmtId="0" fontId="73" fillId="0" borderId="0" xfId="0" applyFont="1" applyAlignment="1">
      <alignment horizontal="right"/>
    </xf>
    <xf numFmtId="0" fontId="73" fillId="0" borderId="0" xfId="0" applyNumberFormat="1" applyFont="1" applyAlignment="1">
      <alignment/>
    </xf>
    <xf numFmtId="0" fontId="74" fillId="0" borderId="0" xfId="0" applyFont="1" applyFill="1" applyBorder="1" applyAlignment="1">
      <alignment horizontal="left" indent="1"/>
    </xf>
    <xf numFmtId="172" fontId="81" fillId="0" borderId="0" xfId="48" applyNumberFormat="1" applyFont="1" applyAlignment="1">
      <alignment/>
    </xf>
    <xf numFmtId="0" fontId="73" fillId="0" borderId="0" xfId="0" applyFont="1" applyFill="1" applyAlignment="1">
      <alignment/>
    </xf>
    <xf numFmtId="172" fontId="74" fillId="0" borderId="0" xfId="0" applyNumberFormat="1" applyFont="1" applyAlignment="1">
      <alignment/>
    </xf>
    <xf numFmtId="0" fontId="74" fillId="34" borderId="0" xfId="0" applyNumberFormat="1" applyFont="1" applyFill="1" applyAlignment="1">
      <alignment/>
    </xf>
    <xf numFmtId="172" fontId="73" fillId="0" borderId="0" xfId="48" applyNumberFormat="1" applyFont="1" applyAlignment="1">
      <alignment horizontal="right"/>
    </xf>
    <xf numFmtId="172" fontId="74" fillId="34" borderId="0" xfId="48" applyNumberFormat="1" applyFont="1" applyFill="1" applyAlignment="1">
      <alignment/>
    </xf>
    <xf numFmtId="0" fontId="74" fillId="0" borderId="0" xfId="0" applyFont="1" applyAlignment="1">
      <alignment/>
    </xf>
    <xf numFmtId="172" fontId="74" fillId="0" borderId="0" xfId="48" applyNumberFormat="1" applyFont="1" applyAlignment="1">
      <alignment/>
    </xf>
    <xf numFmtId="172" fontId="73" fillId="0" borderId="0" xfId="0" applyNumberFormat="1" applyFont="1" applyAlignment="1">
      <alignment/>
    </xf>
    <xf numFmtId="172" fontId="73" fillId="0" borderId="0" xfId="48" applyNumberFormat="1" applyFont="1" applyAlignment="1">
      <alignment/>
    </xf>
    <xf numFmtId="0" fontId="83" fillId="38" borderId="20" xfId="0" applyFont="1" applyFill="1" applyBorder="1" applyAlignment="1">
      <alignment horizontal="center" vertical="center" wrapText="1"/>
    </xf>
    <xf numFmtId="0" fontId="83" fillId="38" borderId="20" xfId="0" applyFont="1" applyFill="1" applyBorder="1" applyAlignment="1">
      <alignment wrapText="1"/>
    </xf>
    <xf numFmtId="0" fontId="83" fillId="38" borderId="21" xfId="0" applyFont="1" applyFill="1" applyBorder="1" applyAlignment="1">
      <alignment horizontal="center" wrapText="1"/>
    </xf>
    <xf numFmtId="0" fontId="83" fillId="38" borderId="22" xfId="0" applyFont="1" applyFill="1" applyBorder="1" applyAlignment="1">
      <alignment horizontal="center" wrapText="1"/>
    </xf>
    <xf numFmtId="0" fontId="83" fillId="38" borderId="11" xfId="0" applyFont="1" applyFill="1" applyBorder="1" applyAlignment="1">
      <alignment horizontal="center" wrapText="1"/>
    </xf>
    <xf numFmtId="172" fontId="83" fillId="38" borderId="21" xfId="48" applyNumberFormat="1" applyFont="1" applyFill="1" applyBorder="1" applyAlignment="1">
      <alignment horizontal="center" wrapText="1"/>
    </xf>
    <xf numFmtId="172" fontId="84" fillId="38" borderId="19" xfId="48" applyNumberFormat="1" applyFont="1" applyFill="1" applyBorder="1" applyAlignment="1">
      <alignment horizontal="center" wrapText="1"/>
    </xf>
    <xf numFmtId="0" fontId="84" fillId="38" borderId="19" xfId="0" applyFont="1" applyFill="1" applyBorder="1" applyAlignment="1">
      <alignment horizontal="center" wrapText="1"/>
    </xf>
    <xf numFmtId="172" fontId="84" fillId="38" borderId="21" xfId="48" applyNumberFormat="1" applyFont="1" applyFill="1" applyBorder="1" applyAlignment="1">
      <alignment horizontal="center" wrapText="1"/>
    </xf>
    <xf numFmtId="10" fontId="78" fillId="0" borderId="0" xfId="58" applyNumberFormat="1" applyFont="1" applyFill="1" applyBorder="1" applyAlignment="1">
      <alignment horizontal="left" wrapText="1"/>
    </xf>
    <xf numFmtId="10" fontId="74" fillId="0" borderId="0" xfId="58" applyNumberFormat="1" applyFont="1" applyFill="1" applyBorder="1" applyAlignment="1">
      <alignment horizontal="left" wrapText="1"/>
    </xf>
    <xf numFmtId="174" fontId="74" fillId="0" borderId="0" xfId="48" applyNumberFormat="1" applyFont="1" applyFill="1" applyAlignment="1">
      <alignment/>
    </xf>
    <xf numFmtId="172" fontId="74" fillId="0" borderId="10" xfId="48" applyNumberFormat="1" applyFont="1" applyFill="1" applyBorder="1" applyAlignment="1">
      <alignment horizontal="center" wrapText="1"/>
    </xf>
    <xf numFmtId="172" fontId="74" fillId="34" borderId="0" xfId="0" applyNumberFormat="1" applyFont="1" applyFill="1" applyAlignment="1">
      <alignment/>
    </xf>
    <xf numFmtId="172" fontId="74" fillId="34" borderId="0" xfId="48" applyNumberFormat="1" applyFont="1" applyFill="1" applyAlignment="1">
      <alignment horizontal="center"/>
    </xf>
    <xf numFmtId="0" fontId="74" fillId="0" borderId="0" xfId="0" applyNumberFormat="1" applyFont="1" applyFill="1" applyBorder="1" applyAlignment="1">
      <alignment/>
    </xf>
    <xf numFmtId="9" fontId="10" fillId="6" borderId="17" xfId="0" applyNumberFormat="1" applyFont="1" applyFill="1" applyBorder="1" applyAlignment="1">
      <alignment horizontal="center" vertical="center" wrapText="1"/>
    </xf>
    <xf numFmtId="0" fontId="85" fillId="26" borderId="0" xfId="56" applyFont="1" applyFill="1">
      <alignment/>
      <protection/>
    </xf>
    <xf numFmtId="0" fontId="55" fillId="26" borderId="0" xfId="0" applyFont="1" applyFill="1" applyBorder="1" applyAlignment="1">
      <alignment/>
    </xf>
    <xf numFmtId="0" fontId="55" fillId="26" borderId="23" xfId="0" applyFont="1" applyFill="1" applyBorder="1" applyAlignment="1">
      <alignment/>
    </xf>
    <xf numFmtId="0" fontId="0" fillId="17" borderId="0" xfId="0" applyFill="1" applyAlignment="1">
      <alignment/>
    </xf>
    <xf numFmtId="0" fontId="0" fillId="26" borderId="0" xfId="0" applyFill="1" applyBorder="1" applyAlignment="1">
      <alignment/>
    </xf>
    <xf numFmtId="0" fontId="86" fillId="26" borderId="0" xfId="0" applyFont="1" applyFill="1" applyBorder="1" applyAlignment="1">
      <alignment/>
    </xf>
    <xf numFmtId="0" fontId="86" fillId="26" borderId="23" xfId="0" applyFont="1" applyFill="1" applyBorder="1" applyAlignment="1">
      <alignment/>
    </xf>
    <xf numFmtId="0" fontId="87" fillId="26" borderId="24" xfId="0" applyFont="1" applyFill="1" applyBorder="1" applyAlignment="1">
      <alignment/>
    </xf>
    <xf numFmtId="0" fontId="87" fillId="26" borderId="0" xfId="0" applyFont="1" applyFill="1" applyBorder="1" applyAlignment="1">
      <alignment/>
    </xf>
    <xf numFmtId="0" fontId="87" fillId="26" borderId="23" xfId="0" applyFont="1" applyFill="1" applyBorder="1" applyAlignment="1">
      <alignment/>
    </xf>
    <xf numFmtId="0" fontId="88" fillId="26" borderId="25" xfId="0" applyFont="1" applyFill="1" applyBorder="1" applyAlignment="1" applyProtection="1">
      <alignment horizontal="center" vertical="center"/>
      <protection/>
    </xf>
    <xf numFmtId="0" fontId="85" fillId="26" borderId="18" xfId="55" applyFont="1" applyFill="1" applyBorder="1" applyAlignment="1" applyProtection="1">
      <alignment vertical="center"/>
      <protection/>
    </xf>
    <xf numFmtId="10" fontId="89" fillId="39" borderId="17" xfId="0" applyNumberFormat="1" applyFont="1" applyFill="1" applyBorder="1" applyAlignment="1">
      <alignment horizontal="center"/>
    </xf>
    <xf numFmtId="10" fontId="89" fillId="0" borderId="17" xfId="0" applyNumberFormat="1" applyFont="1" applyBorder="1" applyAlignment="1">
      <alignment horizontal="center"/>
    </xf>
    <xf numFmtId="0" fontId="85" fillId="26" borderId="17" xfId="55" applyFont="1" applyFill="1" applyBorder="1" applyAlignment="1" applyProtection="1">
      <alignment vertical="center"/>
      <protection/>
    </xf>
    <xf numFmtId="10" fontId="89" fillId="0" borderId="17" xfId="0" applyNumberFormat="1" applyFont="1" applyFill="1" applyBorder="1" applyAlignment="1">
      <alignment horizontal="center"/>
    </xf>
    <xf numFmtId="10" fontId="90" fillId="0" borderId="17" xfId="0" applyNumberFormat="1" applyFont="1" applyFill="1" applyBorder="1" applyAlignment="1">
      <alignment horizontal="center"/>
    </xf>
    <xf numFmtId="10" fontId="89" fillId="0" borderId="26" xfId="0" applyNumberFormat="1" applyFont="1" applyFill="1" applyBorder="1" applyAlignment="1">
      <alignment horizontal="center"/>
    </xf>
    <xf numFmtId="0" fontId="91" fillId="37" borderId="27" xfId="0" applyFont="1" applyFill="1" applyBorder="1" applyAlignment="1">
      <alignment horizontal="center" vertical="center" wrapText="1"/>
    </xf>
    <xf numFmtId="0" fontId="91" fillId="37" borderId="24" xfId="0" applyFont="1" applyFill="1" applyBorder="1" applyAlignment="1">
      <alignment horizontal="center" vertical="center" wrapText="1"/>
    </xf>
    <xf numFmtId="0" fontId="91" fillId="37" borderId="28" xfId="0" applyFont="1" applyFill="1" applyBorder="1" applyAlignment="1">
      <alignment horizontal="center" vertical="center" wrapText="1"/>
    </xf>
    <xf numFmtId="0" fontId="85" fillId="26" borderId="27" xfId="0" applyFont="1" applyFill="1" applyBorder="1" applyAlignment="1">
      <alignment horizontal="center" vertical="center" wrapText="1"/>
    </xf>
    <xf numFmtId="0" fontId="85" fillId="26" borderId="28" xfId="0" applyFont="1" applyFill="1" applyBorder="1" applyAlignment="1">
      <alignment horizontal="center" vertical="center" wrapText="1"/>
    </xf>
    <xf numFmtId="0" fontId="91" fillId="26" borderId="27" xfId="0" applyFont="1" applyFill="1" applyBorder="1" applyAlignment="1">
      <alignment horizontal="center" vertical="center" wrapText="1"/>
    </xf>
    <xf numFmtId="0" fontId="91" fillId="26" borderId="24" xfId="0" applyFont="1" applyFill="1" applyBorder="1" applyAlignment="1">
      <alignment horizontal="center" vertical="center" wrapText="1"/>
    </xf>
    <xf numFmtId="0" fontId="91" fillId="26" borderId="28" xfId="0" applyFont="1" applyFill="1" applyBorder="1" applyAlignment="1">
      <alignment horizontal="center" vertical="center" wrapText="1"/>
    </xf>
    <xf numFmtId="0" fontId="87" fillId="26" borderId="27" xfId="0" applyFont="1" applyFill="1" applyBorder="1" applyAlignment="1">
      <alignment horizontal="center"/>
    </xf>
    <xf numFmtId="0" fontId="87" fillId="26" borderId="29" xfId="0" applyFont="1" applyFill="1" applyBorder="1" applyAlignment="1">
      <alignment horizontal="center"/>
    </xf>
    <xf numFmtId="0" fontId="87" fillId="26" borderId="30" xfId="0" applyFont="1" applyFill="1" applyBorder="1" applyAlignment="1">
      <alignment horizontal="center"/>
    </xf>
    <xf numFmtId="0" fontId="87" fillId="26" borderId="24" xfId="0" applyFont="1" applyFill="1" applyBorder="1" applyAlignment="1">
      <alignment horizontal="center"/>
    </xf>
    <xf numFmtId="0" fontId="87" fillId="26" borderId="0" xfId="0" applyFont="1" applyFill="1" applyBorder="1" applyAlignment="1">
      <alignment horizontal="center"/>
    </xf>
    <xf numFmtId="0" fontId="87" fillId="26" borderId="23" xfId="0" applyFont="1" applyFill="1" applyBorder="1" applyAlignment="1">
      <alignment horizontal="center"/>
    </xf>
    <xf numFmtId="0" fontId="88" fillId="26" borderId="31" xfId="0" applyFont="1" applyFill="1" applyBorder="1" applyAlignment="1" applyProtection="1">
      <alignment horizontal="center" vertical="center"/>
      <protection/>
    </xf>
    <xf numFmtId="0" fontId="88" fillId="26" borderId="32" xfId="0" applyFont="1" applyFill="1" applyBorder="1" applyAlignment="1" applyProtection="1">
      <alignment horizontal="center" vertical="center"/>
      <protection/>
    </xf>
    <xf numFmtId="0" fontId="88" fillId="26" borderId="33" xfId="0" applyFont="1" applyFill="1" applyBorder="1" applyAlignment="1" applyProtection="1">
      <alignment horizontal="center" vertical="center"/>
      <protection/>
    </xf>
    <xf numFmtId="0" fontId="85" fillId="26" borderId="34" xfId="0" applyFont="1" applyFill="1" applyBorder="1" applyAlignment="1">
      <alignment horizontal="center" vertical="center" wrapText="1"/>
    </xf>
    <xf numFmtId="0" fontId="85" fillId="26" borderId="35" xfId="0" applyFont="1" applyFill="1" applyBorder="1" applyAlignment="1">
      <alignment horizontal="center" vertical="center" wrapText="1"/>
    </xf>
    <xf numFmtId="0" fontId="92" fillId="26" borderId="34" xfId="0" applyFont="1" applyFill="1" applyBorder="1" applyAlignment="1" applyProtection="1">
      <alignment horizontal="center" vertical="center"/>
      <protection/>
    </xf>
    <xf numFmtId="0" fontId="92" fillId="26" borderId="36" xfId="0" applyFont="1" applyFill="1" applyBorder="1" applyAlignment="1" applyProtection="1">
      <alignment horizontal="center" vertical="center"/>
      <protection/>
    </xf>
    <xf numFmtId="0" fontId="92" fillId="26" borderId="37" xfId="0" applyFont="1" applyFill="1" applyBorder="1" applyAlignment="1" applyProtection="1">
      <alignment horizontal="center" vertical="center"/>
      <protection/>
    </xf>
    <xf numFmtId="49" fontId="74" fillId="34" borderId="38" xfId="0" applyNumberFormat="1" applyFont="1" applyFill="1" applyBorder="1" applyAlignment="1">
      <alignment horizontal="left" wrapText="1"/>
    </xf>
    <xf numFmtId="49" fontId="74" fillId="34" borderId="0" xfId="0" applyNumberFormat="1" applyFont="1" applyFill="1" applyBorder="1" applyAlignment="1">
      <alignment horizontal="left" wrapText="1"/>
    </xf>
    <xf numFmtId="0" fontId="83" fillId="38" borderId="39" xfId="0" applyFont="1" applyFill="1" applyBorder="1" applyAlignment="1">
      <alignment horizontal="center" vertical="center" wrapText="1"/>
    </xf>
    <xf numFmtId="0" fontId="83" fillId="38" borderId="40" xfId="0" applyFont="1" applyFill="1" applyBorder="1" applyAlignment="1">
      <alignment horizontal="center" vertical="center" wrapText="1"/>
    </xf>
    <xf numFmtId="0" fontId="83" fillId="38" borderId="41" xfId="0" applyFont="1" applyFill="1" applyBorder="1" applyAlignment="1">
      <alignment horizontal="center" vertical="center" wrapText="1"/>
    </xf>
    <xf numFmtId="0" fontId="83" fillId="38" borderId="42" xfId="0" applyFont="1" applyFill="1" applyBorder="1" applyAlignment="1">
      <alignment horizontal="center" vertical="center" wrapText="1"/>
    </xf>
    <xf numFmtId="0" fontId="83" fillId="38" borderId="43" xfId="0" applyFont="1" applyFill="1" applyBorder="1" applyAlignment="1">
      <alignment horizontal="center" vertical="center" wrapText="1"/>
    </xf>
    <xf numFmtId="0" fontId="83" fillId="38" borderId="44" xfId="0" applyFont="1" applyFill="1" applyBorder="1" applyAlignment="1">
      <alignment horizontal="center" vertical="center" wrapText="1"/>
    </xf>
    <xf numFmtId="0" fontId="83" fillId="38" borderId="45" xfId="0" applyFont="1" applyFill="1" applyBorder="1" applyAlignment="1">
      <alignment horizontal="center" vertical="center" wrapText="1"/>
    </xf>
    <xf numFmtId="0" fontId="83" fillId="38" borderId="46" xfId="0" applyFont="1" applyFill="1" applyBorder="1" applyAlignment="1">
      <alignment horizontal="center" vertical="center" wrapText="1"/>
    </xf>
    <xf numFmtId="0" fontId="83" fillId="38" borderId="19" xfId="0" applyFont="1" applyFill="1" applyBorder="1" applyAlignment="1">
      <alignment horizontal="center" vertical="center" wrapText="1"/>
    </xf>
    <xf numFmtId="0" fontId="83" fillId="38" borderId="47" xfId="0" applyFont="1" applyFill="1" applyBorder="1" applyAlignment="1">
      <alignment horizontal="center" vertical="center" wrapText="1"/>
    </xf>
    <xf numFmtId="0" fontId="83" fillId="38" borderId="48" xfId="0" applyFont="1" applyFill="1" applyBorder="1" applyAlignment="1">
      <alignment horizontal="center" vertical="center" wrapText="1"/>
    </xf>
    <xf numFmtId="0" fontId="93" fillId="38" borderId="49" xfId="0" applyFont="1" applyFill="1" applyBorder="1" applyAlignment="1">
      <alignment horizontal="center" vertical="center" wrapText="1"/>
    </xf>
    <xf numFmtId="0" fontId="93" fillId="38" borderId="0" xfId="0" applyFont="1" applyFill="1" applyBorder="1" applyAlignment="1">
      <alignment horizontal="center" vertical="center" wrapText="1"/>
    </xf>
    <xf numFmtId="0" fontId="93" fillId="38" borderId="43" xfId="0" applyFont="1" applyFill="1" applyBorder="1" applyAlignment="1">
      <alignment horizontal="center" vertical="center" wrapText="1"/>
    </xf>
    <xf numFmtId="0" fontId="93" fillId="38" borderId="47" xfId="0" applyFont="1" applyFill="1" applyBorder="1" applyAlignment="1">
      <alignment horizontal="center" vertical="center" wrapText="1"/>
    </xf>
    <xf numFmtId="0" fontId="93" fillId="38" borderId="50" xfId="0" applyFont="1" applyFill="1" applyBorder="1" applyAlignment="1">
      <alignment horizontal="center" vertical="center" wrapText="1"/>
    </xf>
    <xf numFmtId="0" fontId="93" fillId="38" borderId="48" xfId="0" applyFont="1" applyFill="1" applyBorder="1" applyAlignment="1">
      <alignment horizontal="center" vertical="center" wrapText="1"/>
    </xf>
    <xf numFmtId="0" fontId="93" fillId="38" borderId="51" xfId="0" applyFont="1" applyFill="1" applyBorder="1" applyAlignment="1">
      <alignment horizontal="center" vertical="center" wrapText="1"/>
    </xf>
    <xf numFmtId="0" fontId="93" fillId="38" borderId="42" xfId="0" applyFont="1" applyFill="1" applyBorder="1" applyAlignment="1">
      <alignment horizontal="center" vertical="center" wrapText="1"/>
    </xf>
    <xf numFmtId="0" fontId="93" fillId="38" borderId="44" xfId="0" applyFont="1" applyFill="1" applyBorder="1" applyAlignment="1">
      <alignment horizontal="center" vertical="center" wrapText="1"/>
    </xf>
    <xf numFmtId="0" fontId="94" fillId="38" borderId="52" xfId="0" applyFont="1" applyFill="1" applyBorder="1" applyAlignment="1">
      <alignment horizontal="center" vertical="center" wrapText="1"/>
    </xf>
    <xf numFmtId="0" fontId="94" fillId="38" borderId="43" xfId="0" applyFont="1" applyFill="1" applyBorder="1" applyAlignment="1">
      <alignment horizontal="center" vertical="center" wrapText="1"/>
    </xf>
    <xf numFmtId="0" fontId="83" fillId="38" borderId="53" xfId="0" applyFont="1" applyFill="1" applyBorder="1" applyAlignment="1">
      <alignment horizontal="center" vertical="center" wrapText="1"/>
    </xf>
    <xf numFmtId="0" fontId="83" fillId="38" borderId="54" xfId="0" applyFont="1" applyFill="1" applyBorder="1" applyAlignment="1">
      <alignment horizontal="center" vertical="center" wrapText="1"/>
    </xf>
    <xf numFmtId="0" fontId="83" fillId="38" borderId="55" xfId="0" applyFont="1" applyFill="1" applyBorder="1" applyAlignment="1">
      <alignment horizontal="center" vertical="center" wrapText="1"/>
    </xf>
    <xf numFmtId="0" fontId="83" fillId="38" borderId="56" xfId="0" applyFont="1" applyFill="1" applyBorder="1" applyAlignment="1">
      <alignment horizontal="center" vertical="center" wrapText="1"/>
    </xf>
    <xf numFmtId="0" fontId="83" fillId="38" borderId="57" xfId="0" applyFont="1" applyFill="1" applyBorder="1" applyAlignment="1">
      <alignment horizontal="center" vertical="center" wrapText="1"/>
    </xf>
    <xf numFmtId="0" fontId="83" fillId="38" borderId="58" xfId="0" applyFont="1" applyFill="1" applyBorder="1" applyAlignment="1">
      <alignment horizontal="center" vertical="center" wrapText="1"/>
    </xf>
    <xf numFmtId="0" fontId="94" fillId="38" borderId="48" xfId="0" applyFont="1" applyFill="1" applyBorder="1" applyAlignment="1">
      <alignment horizontal="center" vertical="center" wrapText="1"/>
    </xf>
    <xf numFmtId="0" fontId="94" fillId="38" borderId="0" xfId="0" applyFont="1" applyFill="1" applyBorder="1" applyAlignment="1">
      <alignment horizontal="center" vertical="center" wrapText="1"/>
    </xf>
    <xf numFmtId="0" fontId="95" fillId="38" borderId="47" xfId="0" applyFont="1" applyFill="1" applyBorder="1" applyAlignment="1">
      <alignment horizontal="center" vertical="center" wrapText="1"/>
    </xf>
    <xf numFmtId="0" fontId="95" fillId="38" borderId="49" xfId="0" applyFont="1" applyFill="1" applyBorder="1" applyAlignment="1">
      <alignment horizontal="center" vertical="center" wrapText="1"/>
    </xf>
    <xf numFmtId="0" fontId="95" fillId="38" borderId="48" xfId="0" applyFont="1" applyFill="1" applyBorder="1" applyAlignment="1">
      <alignment horizontal="center" vertical="center" wrapText="1"/>
    </xf>
    <xf numFmtId="0" fontId="95" fillId="38" borderId="0" xfId="0" applyFont="1" applyFill="1" applyBorder="1" applyAlignment="1">
      <alignment horizontal="center" vertical="center" wrapText="1"/>
    </xf>
    <xf numFmtId="0" fontId="95" fillId="38" borderId="42" xfId="0" applyFont="1" applyFill="1" applyBorder="1" applyAlignment="1">
      <alignment horizontal="center" vertical="center" wrapText="1"/>
    </xf>
    <xf numFmtId="0" fontId="95" fillId="38" borderId="43" xfId="0" applyFont="1" applyFill="1" applyBorder="1" applyAlignment="1">
      <alignment horizontal="center" vertical="center" wrapText="1"/>
    </xf>
    <xf numFmtId="0" fontId="83" fillId="38" borderId="59" xfId="0" applyFont="1" applyFill="1" applyBorder="1" applyAlignment="1">
      <alignment horizontal="center" vertical="center" wrapText="1"/>
    </xf>
    <xf numFmtId="0" fontId="83" fillId="38" borderId="60" xfId="0" applyFont="1" applyFill="1" applyBorder="1" applyAlignment="1">
      <alignment horizontal="center" vertical="center" wrapText="1"/>
    </xf>
    <xf numFmtId="0" fontId="83" fillId="38" borderId="61" xfId="0" applyFont="1" applyFill="1" applyBorder="1" applyAlignment="1">
      <alignment horizontal="center" vertical="center" wrapText="1"/>
    </xf>
    <xf numFmtId="0" fontId="73" fillId="0" borderId="38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83" fillId="38" borderId="49" xfId="0" applyFont="1" applyFill="1" applyBorder="1" applyAlignment="1">
      <alignment horizontal="center" vertical="center" wrapText="1"/>
    </xf>
    <xf numFmtId="0" fontId="83" fillId="38" borderId="0" xfId="0" applyFont="1" applyFill="1" applyBorder="1" applyAlignment="1">
      <alignment horizontal="center" vertical="center" wrapText="1"/>
    </xf>
    <xf numFmtId="0" fontId="94" fillId="38" borderId="42" xfId="0" applyFont="1" applyFill="1" applyBorder="1" applyAlignment="1">
      <alignment horizontal="center" vertical="center" wrapText="1"/>
    </xf>
    <xf numFmtId="172" fontId="74" fillId="0" borderId="62" xfId="48" applyNumberFormat="1" applyFont="1" applyBorder="1" applyAlignment="1">
      <alignment horizontal="center"/>
    </xf>
    <xf numFmtId="172" fontId="74" fillId="34" borderId="11" xfId="0" applyNumberFormat="1" applyFont="1" applyFill="1" applyBorder="1" applyAlignment="1">
      <alignment horizontal="center" wrapText="1"/>
    </xf>
    <xf numFmtId="172" fontId="74" fillId="34" borderId="12" xfId="0" applyNumberFormat="1" applyFont="1" applyFill="1" applyBorder="1" applyAlignment="1">
      <alignment horizontal="center" wrapText="1"/>
    </xf>
    <xf numFmtId="0" fontId="73" fillId="0" borderId="11" xfId="0" applyFont="1" applyBorder="1" applyAlignment="1">
      <alignment horizontal="center"/>
    </xf>
    <xf numFmtId="0" fontId="73" fillId="0" borderId="63" xfId="0" applyFont="1" applyBorder="1" applyAlignment="1">
      <alignment horizontal="center"/>
    </xf>
    <xf numFmtId="172" fontId="74" fillId="34" borderId="11" xfId="0" applyNumberFormat="1" applyFont="1" applyFill="1" applyBorder="1" applyAlignment="1">
      <alignment vertical="center" wrapText="1"/>
    </xf>
    <xf numFmtId="172" fontId="74" fillId="34" borderId="12" xfId="0" applyNumberFormat="1" applyFont="1" applyFill="1" applyBorder="1" applyAlignment="1">
      <alignment vertical="center" wrapText="1"/>
    </xf>
    <xf numFmtId="0" fontId="73" fillId="0" borderId="64" xfId="0" applyFont="1" applyBorder="1" applyAlignment="1">
      <alignment horizontal="center"/>
    </xf>
    <xf numFmtId="0" fontId="73" fillId="0" borderId="62" xfId="0" applyFont="1" applyBorder="1" applyAlignment="1">
      <alignment horizontal="center"/>
    </xf>
    <xf numFmtId="172" fontId="74" fillId="0" borderId="62" xfId="0" applyNumberFormat="1" applyFont="1" applyBorder="1" applyAlignment="1">
      <alignment horizontal="center"/>
    </xf>
    <xf numFmtId="172" fontId="93" fillId="38" borderId="47" xfId="48" applyNumberFormat="1" applyFont="1" applyFill="1" applyBorder="1" applyAlignment="1">
      <alignment horizontal="center" vertical="center" wrapText="1"/>
    </xf>
    <xf numFmtId="172" fontId="93" fillId="38" borderId="49" xfId="48" applyNumberFormat="1" applyFont="1" applyFill="1" applyBorder="1" applyAlignment="1">
      <alignment horizontal="center" vertical="center" wrapText="1"/>
    </xf>
    <xf numFmtId="172" fontId="93" fillId="38" borderId="48" xfId="48" applyNumberFormat="1" applyFont="1" applyFill="1" applyBorder="1" applyAlignment="1">
      <alignment horizontal="center" vertical="center" wrapText="1"/>
    </xf>
    <xf numFmtId="172" fontId="93" fillId="38" borderId="0" xfId="48" applyNumberFormat="1" applyFont="1" applyFill="1" applyBorder="1" applyAlignment="1">
      <alignment horizontal="center" vertical="center" wrapText="1"/>
    </xf>
    <xf numFmtId="172" fontId="93" fillId="38" borderId="42" xfId="48" applyNumberFormat="1" applyFont="1" applyFill="1" applyBorder="1" applyAlignment="1">
      <alignment horizontal="center" vertical="center" wrapText="1"/>
    </xf>
    <xf numFmtId="172" fontId="93" fillId="38" borderId="43" xfId="48" applyNumberFormat="1" applyFont="1" applyFill="1" applyBorder="1" applyAlignment="1">
      <alignment horizontal="center" vertical="center" wrapText="1"/>
    </xf>
    <xf numFmtId="172" fontId="93" fillId="38" borderId="50" xfId="48" applyNumberFormat="1" applyFont="1" applyFill="1" applyBorder="1" applyAlignment="1">
      <alignment horizontal="center" vertical="center" wrapText="1"/>
    </xf>
    <xf numFmtId="172" fontId="93" fillId="38" borderId="51" xfId="48" applyNumberFormat="1" applyFont="1" applyFill="1" applyBorder="1" applyAlignment="1">
      <alignment horizontal="center" vertical="center" wrapText="1"/>
    </xf>
    <xf numFmtId="172" fontId="93" fillId="38" borderId="44" xfId="48" applyNumberFormat="1" applyFont="1" applyFill="1" applyBorder="1" applyAlignment="1">
      <alignment horizontal="center" vertical="center" wrapText="1"/>
    </xf>
    <xf numFmtId="172" fontId="83" fillId="38" borderId="43" xfId="48" applyNumberFormat="1" applyFont="1" applyFill="1" applyBorder="1" applyAlignment="1">
      <alignment horizontal="center" vertical="center" wrapText="1"/>
    </xf>
    <xf numFmtId="172" fontId="83" fillId="38" borderId="42" xfId="48" applyNumberFormat="1" applyFont="1" applyFill="1" applyBorder="1" applyAlignment="1">
      <alignment horizontal="center" vertical="center" wrapText="1"/>
    </xf>
    <xf numFmtId="172" fontId="83" fillId="38" borderId="44" xfId="48" applyNumberFormat="1" applyFont="1" applyFill="1" applyBorder="1" applyAlignment="1">
      <alignment horizontal="center" vertical="center" wrapText="1"/>
    </xf>
    <xf numFmtId="172" fontId="84" fillId="38" borderId="59" xfId="48" applyNumberFormat="1" applyFont="1" applyFill="1" applyBorder="1" applyAlignment="1">
      <alignment horizontal="center" vertical="center" wrapText="1"/>
    </xf>
    <xf numFmtId="172" fontId="84" fillId="38" borderId="60" xfId="48" applyNumberFormat="1" applyFont="1" applyFill="1" applyBorder="1" applyAlignment="1">
      <alignment horizontal="center" vertical="center" wrapText="1"/>
    </xf>
    <xf numFmtId="172" fontId="94" fillId="38" borderId="59" xfId="48" applyNumberFormat="1" applyFont="1" applyFill="1" applyBorder="1" applyAlignment="1">
      <alignment horizontal="center" vertical="center" wrapText="1"/>
    </xf>
    <xf numFmtId="172" fontId="94" fillId="38" borderId="60" xfId="48" applyNumberFormat="1" applyFont="1" applyFill="1" applyBorder="1" applyAlignment="1">
      <alignment horizontal="center" vertical="center" wrapText="1"/>
    </xf>
    <xf numFmtId="172" fontId="94" fillId="38" borderId="61" xfId="48" applyNumberFormat="1" applyFont="1" applyFill="1" applyBorder="1" applyAlignment="1">
      <alignment horizontal="center" vertical="center" wrapText="1"/>
    </xf>
    <xf numFmtId="172" fontId="93" fillId="38" borderId="65" xfId="48" applyNumberFormat="1" applyFont="1" applyFill="1" applyBorder="1" applyAlignment="1">
      <alignment horizontal="center" vertical="center" wrapText="1"/>
    </xf>
    <xf numFmtId="172" fontId="93" fillId="38" borderId="66" xfId="48" applyNumberFormat="1" applyFont="1" applyFill="1" applyBorder="1" applyAlignment="1">
      <alignment horizontal="center" vertical="center" wrapText="1"/>
    </xf>
    <xf numFmtId="172" fontId="93" fillId="38" borderId="53" xfId="48" applyNumberFormat="1" applyFont="1" applyFill="1" applyBorder="1" applyAlignment="1">
      <alignment horizontal="center" vertical="center" wrapText="1"/>
    </xf>
    <xf numFmtId="172" fontId="93" fillId="38" borderId="67" xfId="48" applyNumberFormat="1" applyFont="1" applyFill="1" applyBorder="1" applyAlignment="1">
      <alignment horizontal="center" vertical="center" wrapText="1"/>
    </xf>
    <xf numFmtId="172" fontId="93" fillId="38" borderId="54" xfId="48" applyNumberFormat="1" applyFont="1" applyFill="1" applyBorder="1" applyAlignment="1">
      <alignment horizontal="center" vertical="center" wrapText="1"/>
    </xf>
    <xf numFmtId="172" fontId="93" fillId="38" borderId="68" xfId="48" applyNumberFormat="1" applyFont="1" applyFill="1" applyBorder="1" applyAlignment="1">
      <alignment horizontal="center" vertical="center" wrapText="1"/>
    </xf>
    <xf numFmtId="172" fontId="93" fillId="38" borderId="69" xfId="48" applyNumberFormat="1" applyFont="1" applyFill="1" applyBorder="1" applyAlignment="1">
      <alignment horizontal="center" vertical="center" wrapText="1"/>
    </xf>
    <xf numFmtId="172" fontId="93" fillId="38" borderId="55" xfId="48" applyNumberFormat="1" applyFont="1" applyFill="1" applyBorder="1" applyAlignment="1">
      <alignment horizontal="center" vertical="center" wrapText="1"/>
    </xf>
    <xf numFmtId="172" fontId="83" fillId="38" borderId="0" xfId="48" applyNumberFormat="1" applyFont="1" applyFill="1" applyBorder="1" applyAlignment="1">
      <alignment horizontal="center" vertical="center" wrapText="1"/>
    </xf>
    <xf numFmtId="172" fontId="83" fillId="38" borderId="69" xfId="48" applyNumberFormat="1" applyFont="1" applyFill="1" applyBorder="1" applyAlignment="1">
      <alignment horizontal="center" vertical="center" wrapText="1"/>
    </xf>
    <xf numFmtId="172" fontId="83" fillId="38" borderId="59" xfId="48" applyNumberFormat="1" applyFont="1" applyFill="1" applyBorder="1" applyAlignment="1">
      <alignment horizontal="center" vertical="center" wrapText="1"/>
    </xf>
    <xf numFmtId="172" fontId="83" fillId="38" borderId="60" xfId="48" applyNumberFormat="1" applyFont="1" applyFill="1" applyBorder="1" applyAlignment="1">
      <alignment horizontal="center" vertical="center" wrapText="1"/>
    </xf>
    <xf numFmtId="172" fontId="83" fillId="38" borderId="61" xfId="48" applyNumberFormat="1" applyFont="1" applyFill="1" applyBorder="1" applyAlignment="1">
      <alignment horizontal="center" vertical="center" wrapText="1"/>
    </xf>
    <xf numFmtId="172" fontId="83" fillId="38" borderId="40" xfId="48" applyNumberFormat="1" applyFont="1" applyFill="1" applyBorder="1" applyAlignment="1">
      <alignment horizontal="center" vertical="center" wrapText="1"/>
    </xf>
    <xf numFmtId="172" fontId="83" fillId="38" borderId="41" xfId="48" applyNumberFormat="1" applyFont="1" applyFill="1" applyBorder="1" applyAlignment="1">
      <alignment horizontal="center" vertical="center" wrapText="1"/>
    </xf>
    <xf numFmtId="172" fontId="83" fillId="38" borderId="57" xfId="48" applyNumberFormat="1" applyFont="1" applyFill="1" applyBorder="1" applyAlignment="1">
      <alignment horizontal="center" vertical="center" wrapText="1"/>
    </xf>
    <xf numFmtId="172" fontId="83" fillId="38" borderId="58" xfId="48" applyNumberFormat="1" applyFont="1" applyFill="1" applyBorder="1" applyAlignment="1">
      <alignment horizontal="center" vertical="center" wrapText="1"/>
    </xf>
    <xf numFmtId="0" fontId="84" fillId="38" borderId="56" xfId="0" applyFont="1" applyFill="1" applyBorder="1" applyAlignment="1">
      <alignment horizontal="center" vertical="center" wrapText="1"/>
    </xf>
    <xf numFmtId="0" fontId="84" fillId="38" borderId="57" xfId="0" applyFont="1" applyFill="1" applyBorder="1" applyAlignment="1">
      <alignment horizontal="center" vertical="center" wrapText="1"/>
    </xf>
    <xf numFmtId="0" fontId="84" fillId="38" borderId="58" xfId="0" applyFont="1" applyFill="1" applyBorder="1" applyAlignment="1">
      <alignment horizontal="center" vertical="center" wrapText="1"/>
    </xf>
    <xf numFmtId="0" fontId="84" fillId="38" borderId="39" xfId="0" applyFont="1" applyFill="1" applyBorder="1" applyAlignment="1">
      <alignment horizontal="center" vertical="center" wrapText="1"/>
    </xf>
    <xf numFmtId="0" fontId="84" fillId="38" borderId="40" xfId="0" applyFont="1" applyFill="1" applyBorder="1" applyAlignment="1">
      <alignment horizontal="center" vertical="center" wrapText="1"/>
    </xf>
    <xf numFmtId="0" fontId="84" fillId="38" borderId="41" xfId="0" applyFont="1" applyFill="1" applyBorder="1" applyAlignment="1">
      <alignment horizontal="center" vertical="center" wrapText="1"/>
    </xf>
    <xf numFmtId="172" fontId="84" fillId="38" borderId="61" xfId="48" applyNumberFormat="1" applyFont="1" applyFill="1" applyBorder="1" applyAlignment="1">
      <alignment horizontal="center" vertical="center" wrapText="1"/>
    </xf>
    <xf numFmtId="172" fontId="83" fillId="38" borderId="70" xfId="48" applyNumberFormat="1" applyFont="1" applyFill="1" applyBorder="1" applyAlignment="1">
      <alignment horizontal="center" vertical="center" wrapText="1"/>
    </xf>
    <xf numFmtId="172" fontId="83" fillId="38" borderId="71" xfId="48" applyNumberFormat="1" applyFont="1" applyFill="1" applyBorder="1" applyAlignment="1">
      <alignment horizontal="center" vertical="center" wrapText="1"/>
    </xf>
    <xf numFmtId="172" fontId="83" fillId="38" borderId="72" xfId="48" applyNumberFormat="1" applyFont="1" applyFill="1" applyBorder="1" applyAlignment="1">
      <alignment horizontal="center" vertical="center" wrapText="1"/>
    </xf>
    <xf numFmtId="172" fontId="83" fillId="38" borderId="73" xfId="48" applyNumberFormat="1" applyFont="1" applyFill="1" applyBorder="1" applyAlignment="1">
      <alignment horizontal="center" vertical="center" wrapText="1"/>
    </xf>
    <xf numFmtId="172" fontId="95" fillId="38" borderId="65" xfId="48" applyNumberFormat="1" applyFont="1" applyFill="1" applyBorder="1" applyAlignment="1">
      <alignment horizontal="center" vertical="center" wrapText="1"/>
    </xf>
    <xf numFmtId="172" fontId="95" fillId="38" borderId="66" xfId="48" applyNumberFormat="1" applyFont="1" applyFill="1" applyBorder="1" applyAlignment="1">
      <alignment horizontal="center" vertical="center" wrapText="1"/>
    </xf>
    <xf numFmtId="172" fontId="95" fillId="38" borderId="53" xfId="48" applyNumberFormat="1" applyFont="1" applyFill="1" applyBorder="1" applyAlignment="1">
      <alignment horizontal="center" vertical="center" wrapText="1"/>
    </xf>
    <xf numFmtId="172" fontId="95" fillId="38" borderId="67" xfId="48" applyNumberFormat="1" applyFont="1" applyFill="1" applyBorder="1" applyAlignment="1">
      <alignment horizontal="center" vertical="center" wrapText="1"/>
    </xf>
    <xf numFmtId="172" fontId="95" fillId="38" borderId="0" xfId="48" applyNumberFormat="1" applyFont="1" applyFill="1" applyBorder="1" applyAlignment="1">
      <alignment horizontal="center" vertical="center" wrapText="1"/>
    </xf>
    <xf numFmtId="172" fontId="95" fillId="38" borderId="54" xfId="48" applyNumberFormat="1" applyFont="1" applyFill="1" applyBorder="1" applyAlignment="1">
      <alignment horizontal="center" vertical="center" wrapText="1"/>
    </xf>
    <xf numFmtId="172" fontId="95" fillId="38" borderId="68" xfId="48" applyNumberFormat="1" applyFont="1" applyFill="1" applyBorder="1" applyAlignment="1">
      <alignment horizontal="center" vertical="center" wrapText="1"/>
    </xf>
    <xf numFmtId="172" fontId="95" fillId="38" borderId="69" xfId="48" applyNumberFormat="1" applyFont="1" applyFill="1" applyBorder="1" applyAlignment="1">
      <alignment horizontal="center" vertical="center" wrapText="1"/>
    </xf>
    <xf numFmtId="172" fontId="95" fillId="38" borderId="55" xfId="48" applyNumberFormat="1" applyFont="1" applyFill="1" applyBorder="1" applyAlignment="1">
      <alignment horizontal="center" vertical="center" wrapText="1"/>
    </xf>
    <xf numFmtId="172" fontId="96" fillId="38" borderId="67" xfId="48" applyNumberFormat="1" applyFont="1" applyFill="1" applyBorder="1" applyAlignment="1">
      <alignment horizontal="center" vertical="center" wrapText="1"/>
    </xf>
    <xf numFmtId="172" fontId="96" fillId="38" borderId="0" xfId="48" applyNumberFormat="1" applyFont="1" applyFill="1" applyBorder="1" applyAlignment="1">
      <alignment horizontal="center" vertical="center" wrapText="1"/>
    </xf>
    <xf numFmtId="0" fontId="84" fillId="38" borderId="48" xfId="0" applyFont="1" applyFill="1" applyBorder="1" applyAlignment="1">
      <alignment horizontal="center" vertical="center" wrapText="1"/>
    </xf>
    <xf numFmtId="0" fontId="84" fillId="38" borderId="45" xfId="0" applyFont="1" applyFill="1" applyBorder="1" applyAlignment="1">
      <alignment horizontal="center" vertical="center" wrapText="1"/>
    </xf>
    <xf numFmtId="0" fontId="84" fillId="38" borderId="46" xfId="0" applyFont="1" applyFill="1" applyBorder="1" applyAlignment="1">
      <alignment horizontal="center" vertical="center" wrapText="1"/>
    </xf>
    <xf numFmtId="0" fontId="84" fillId="38" borderId="19" xfId="0" applyFont="1" applyFill="1" applyBorder="1" applyAlignment="1">
      <alignment horizontal="center" vertical="center" wrapText="1"/>
    </xf>
    <xf numFmtId="172" fontId="95" fillId="38" borderId="47" xfId="48" applyNumberFormat="1" applyFont="1" applyFill="1" applyBorder="1" applyAlignment="1">
      <alignment horizontal="center" vertical="center" wrapText="1"/>
    </xf>
    <xf numFmtId="172" fontId="95" fillId="38" borderId="49" xfId="48" applyNumberFormat="1" applyFont="1" applyFill="1" applyBorder="1" applyAlignment="1">
      <alignment horizontal="center" vertical="center" wrapText="1"/>
    </xf>
    <xf numFmtId="172" fontId="95" fillId="38" borderId="48" xfId="48" applyNumberFormat="1" applyFont="1" applyFill="1" applyBorder="1" applyAlignment="1">
      <alignment horizontal="center" vertical="center" wrapText="1"/>
    </xf>
    <xf numFmtId="172" fontId="95" fillId="38" borderId="42" xfId="48" applyNumberFormat="1" applyFont="1" applyFill="1" applyBorder="1" applyAlignment="1">
      <alignment horizontal="center" vertical="center" wrapText="1"/>
    </xf>
    <xf numFmtId="172" fontId="95" fillId="38" borderId="43" xfId="48" applyNumberFormat="1" applyFont="1" applyFill="1" applyBorder="1" applyAlignment="1">
      <alignment horizontal="center" vertical="center" wrapText="1"/>
    </xf>
    <xf numFmtId="172" fontId="84" fillId="38" borderId="43" xfId="48" applyNumberFormat="1" applyFont="1" applyFill="1" applyBorder="1" applyAlignment="1">
      <alignment horizontal="center" vertical="center" wrapText="1"/>
    </xf>
    <xf numFmtId="0" fontId="96" fillId="38" borderId="42" xfId="0" applyFont="1" applyFill="1" applyBorder="1" applyAlignment="1">
      <alignment horizontal="center" vertical="center" wrapText="1"/>
    </xf>
    <xf numFmtId="0" fontId="96" fillId="38" borderId="43" xfId="0" applyFont="1" applyFill="1" applyBorder="1" applyAlignment="1">
      <alignment horizontal="center" vertical="center" wrapText="1"/>
    </xf>
    <xf numFmtId="172" fontId="84" fillId="38" borderId="44" xfId="48" applyNumberFormat="1" applyFont="1" applyFill="1" applyBorder="1" applyAlignment="1">
      <alignment horizontal="center" vertical="center" wrapText="1"/>
    </xf>
    <xf numFmtId="0" fontId="84" fillId="38" borderId="49" xfId="0" applyFont="1" applyFill="1" applyBorder="1" applyAlignment="1">
      <alignment horizontal="center" vertical="center" wrapText="1"/>
    </xf>
    <xf numFmtId="0" fontId="84" fillId="38" borderId="0" xfId="0" applyFont="1" applyFill="1" applyBorder="1" applyAlignment="1">
      <alignment horizontal="center" vertical="center" wrapText="1"/>
    </xf>
    <xf numFmtId="172" fontId="74" fillId="40" borderId="38" xfId="48" applyNumberFormat="1" applyFont="1" applyFill="1" applyBorder="1" applyAlignment="1">
      <alignment horizontal="center" wrapText="1"/>
    </xf>
    <xf numFmtId="172" fontId="74" fillId="40" borderId="0" xfId="48" applyNumberFormat="1" applyFont="1" applyFill="1" applyBorder="1" applyAlignment="1">
      <alignment horizontal="center" wrapText="1"/>
    </xf>
    <xf numFmtId="172" fontId="74" fillId="40" borderId="11" xfId="48" applyNumberFormat="1" applyFont="1" applyFill="1" applyBorder="1" applyAlignment="1">
      <alignment horizontal="center" wrapText="1"/>
    </xf>
    <xf numFmtId="172" fontId="74" fillId="40" borderId="12" xfId="48" applyNumberFormat="1" applyFont="1" applyFill="1" applyBorder="1" applyAlignment="1">
      <alignment horizontal="center" wrapText="1"/>
    </xf>
    <xf numFmtId="172" fontId="84" fillId="38" borderId="42" xfId="48" applyNumberFormat="1" applyFont="1" applyFill="1" applyBorder="1" applyAlignment="1">
      <alignment horizontal="center" vertical="center" wrapText="1"/>
    </xf>
    <xf numFmtId="172" fontId="84" fillId="38" borderId="57" xfId="48" applyNumberFormat="1" applyFont="1" applyFill="1" applyBorder="1" applyAlignment="1">
      <alignment horizontal="center" vertical="center" wrapText="1"/>
    </xf>
    <xf numFmtId="172" fontId="84" fillId="38" borderId="58" xfId="48" applyNumberFormat="1" applyFont="1" applyFill="1" applyBorder="1" applyAlignment="1">
      <alignment horizontal="center" vertical="center" wrapText="1"/>
    </xf>
    <xf numFmtId="172" fontId="96" fillId="38" borderId="59" xfId="48" applyNumberFormat="1" applyFont="1" applyFill="1" applyBorder="1" applyAlignment="1">
      <alignment horizontal="center" vertical="center" wrapText="1"/>
    </xf>
    <xf numFmtId="172" fontId="96" fillId="38" borderId="60" xfId="48" applyNumberFormat="1" applyFont="1" applyFill="1" applyBorder="1" applyAlignment="1">
      <alignment horizontal="center" vertical="center" wrapText="1"/>
    </xf>
    <xf numFmtId="172" fontId="96" fillId="38" borderId="61" xfId="48" applyNumberFormat="1" applyFont="1" applyFill="1" applyBorder="1" applyAlignment="1">
      <alignment horizontal="center" vertical="center" wrapText="1"/>
    </xf>
    <xf numFmtId="172" fontId="95" fillId="38" borderId="51" xfId="48" applyNumberFormat="1" applyFont="1" applyFill="1" applyBorder="1" applyAlignment="1">
      <alignment horizontal="center" vertical="center" wrapText="1"/>
    </xf>
    <xf numFmtId="172" fontId="95" fillId="38" borderId="44" xfId="48" applyNumberFormat="1" applyFont="1" applyFill="1" applyBorder="1" applyAlignment="1">
      <alignment horizontal="center" vertical="center" wrapText="1"/>
    </xf>
    <xf numFmtId="172" fontId="84" fillId="38" borderId="54" xfId="48" applyNumberFormat="1" applyFont="1" applyFill="1" applyBorder="1" applyAlignment="1">
      <alignment horizontal="center" vertical="center" wrapText="1"/>
    </xf>
    <xf numFmtId="172" fontId="74" fillId="0" borderId="11" xfId="0" applyNumberFormat="1" applyFont="1" applyFill="1" applyBorder="1" applyAlignment="1">
      <alignment horizontal="center" wrapText="1"/>
    </xf>
    <xf numFmtId="172" fontId="74" fillId="0" borderId="12" xfId="0" applyNumberFormat="1" applyFont="1" applyFill="1" applyBorder="1" applyAlignment="1">
      <alignment horizontal="center" wrapText="1"/>
    </xf>
    <xf numFmtId="0" fontId="97" fillId="37" borderId="13" xfId="0" applyFont="1" applyFill="1" applyBorder="1" applyAlignment="1">
      <alignment horizontal="center" vertical="center" textRotation="90" wrapText="1"/>
    </xf>
    <xf numFmtId="0" fontId="97" fillId="37" borderId="14" xfId="0" applyFont="1" applyFill="1" applyBorder="1" applyAlignment="1">
      <alignment horizontal="center" vertical="center" textRotation="90" wrapText="1"/>
    </xf>
    <xf numFmtId="0" fontId="97" fillId="37" borderId="18" xfId="0" applyFont="1" applyFill="1" applyBorder="1" applyAlignment="1">
      <alignment horizontal="center" vertical="center" textRotation="90" wrapText="1"/>
    </xf>
    <xf numFmtId="0" fontId="6" fillId="37" borderId="74" xfId="0" applyFont="1" applyFill="1" applyBorder="1" applyAlignment="1" applyProtection="1">
      <alignment horizontal="center" vertical="center"/>
      <protection/>
    </xf>
    <xf numFmtId="0" fontId="6" fillId="37" borderId="75" xfId="0" applyFont="1" applyFill="1" applyBorder="1" applyAlignment="1" applyProtection="1">
      <alignment horizontal="center" vertical="center"/>
      <protection/>
    </xf>
    <xf numFmtId="0" fontId="6" fillId="37" borderId="76" xfId="0" applyFont="1" applyFill="1" applyBorder="1" applyAlignment="1" applyProtection="1">
      <alignment horizontal="center" vertical="center"/>
      <protection/>
    </xf>
    <xf numFmtId="0" fontId="6" fillId="37" borderId="0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horizontal="center"/>
      <protection/>
    </xf>
    <xf numFmtId="0" fontId="4" fillId="36" borderId="75" xfId="0" applyFont="1" applyFill="1" applyBorder="1" applyAlignment="1" applyProtection="1">
      <alignment horizontal="center"/>
      <protection/>
    </xf>
    <xf numFmtId="0" fontId="97" fillId="37" borderId="13" xfId="0" applyFont="1" applyFill="1" applyBorder="1" applyAlignment="1">
      <alignment horizontal="center" vertical="center" wrapText="1"/>
    </xf>
    <xf numFmtId="0" fontId="97" fillId="37" borderId="14" xfId="0" applyFont="1" applyFill="1" applyBorder="1" applyAlignment="1">
      <alignment horizontal="center" vertical="center" wrapText="1"/>
    </xf>
    <xf numFmtId="0" fontId="97" fillId="37" borderId="18" xfId="0" applyFont="1" applyFill="1" applyBorder="1" applyAlignment="1">
      <alignment horizontal="center" vertical="center" wrapText="1"/>
    </xf>
    <xf numFmtId="172" fontId="98" fillId="38" borderId="67" xfId="48" applyNumberFormat="1" applyFont="1" applyFill="1" applyBorder="1" applyAlignment="1">
      <alignment horizontal="center" vertical="center" wrapText="1"/>
    </xf>
    <xf numFmtId="172" fontId="98" fillId="38" borderId="0" xfId="48" applyNumberFormat="1" applyFont="1" applyFill="1" applyBorder="1" applyAlignment="1">
      <alignment horizontal="center" vertical="center" wrapText="1"/>
    </xf>
    <xf numFmtId="172" fontId="93" fillId="38" borderId="77" xfId="48" applyNumberFormat="1" applyFont="1" applyFill="1" applyBorder="1" applyAlignment="1">
      <alignment horizontal="center" vertical="center" wrapText="1"/>
    </xf>
    <xf numFmtId="172" fontId="93" fillId="38" borderId="78" xfId="48" applyNumberFormat="1" applyFont="1" applyFill="1" applyBorder="1" applyAlignment="1">
      <alignment horizontal="center" vertical="center" wrapText="1"/>
    </xf>
    <xf numFmtId="172" fontId="93" fillId="38" borderId="52" xfId="48" applyNumberFormat="1" applyFont="1" applyFill="1" applyBorder="1" applyAlignment="1">
      <alignment horizontal="center" vertical="center" wrapText="1"/>
    </xf>
    <xf numFmtId="172" fontId="93" fillId="38" borderId="70" xfId="48" applyNumberFormat="1" applyFont="1" applyFill="1" applyBorder="1" applyAlignment="1">
      <alignment horizontal="center" vertical="center" wrapText="1"/>
    </xf>
    <xf numFmtId="172" fontId="83" fillId="38" borderId="79" xfId="48" applyNumberFormat="1" applyFont="1" applyFill="1" applyBorder="1" applyAlignment="1">
      <alignment horizontal="center" vertical="center" wrapText="1"/>
    </xf>
    <xf numFmtId="172" fontId="83" fillId="38" borderId="80" xfId="48" applyNumberFormat="1" applyFont="1" applyFill="1" applyBorder="1" applyAlignment="1">
      <alignment horizontal="center" vertical="center" wrapText="1"/>
    </xf>
    <xf numFmtId="172" fontId="83" fillId="38" borderId="81" xfId="48" applyNumberFormat="1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Millares 6" xfId="51"/>
    <cellStyle name="Currency" xfId="52"/>
    <cellStyle name="Currency [0]" xfId="53"/>
    <cellStyle name="Neutral" xfId="54"/>
    <cellStyle name="Normal_Actividad general_Actividad general" xfId="55"/>
    <cellStyle name="Normal_POBL REG 2009" xfId="56"/>
    <cellStyle name="Notas" xfId="57"/>
    <cellStyle name="Percent" xfId="58"/>
    <cellStyle name="Porcentaje 2" xfId="59"/>
    <cellStyle name="Porcentaje 3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84">
    <dxf>
      <font>
        <b/>
        <i val="0"/>
        <color rgb="FFC00000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ont>
        <color indexed="18"/>
      </font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ont>
        <color indexed="18"/>
      </font>
    </dxf>
    <dxf>
      <font>
        <color indexed="18"/>
      </font>
    </dxf>
    <dxf>
      <font>
        <color indexed="18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ont>
        <color indexed="18"/>
      </font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rgb="FF00008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C00000"/>
      </font>
      <fill>
        <patternFill>
          <bgColor theme="5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erices\Configuraci&#243;n%20local\Archivos%20temporales%20de%20Internet\OLK2A\1er%20corte%20IAAPS%202009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6\INDICADORES\IAAPS\Cortes\DATOS\DATOS%20IAAPS-09%20(24-10-20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ES"/>
      <sheetName val="plan comunal"/>
      <sheetName val="Actividad General "/>
      <sheetName val="Actividad GES"/>
      <sheetName val="Rebaja"/>
      <sheetName val="Metas 1º Corte"/>
      <sheetName val="Metas Anuales"/>
    </sheetNames>
    <sheetDataSet>
      <sheetData sheetId="6">
        <row r="4">
          <cell r="I4" t="str">
            <v>META Nº1</v>
          </cell>
          <cell r="J4" t="str">
            <v>META Nº2</v>
          </cell>
          <cell r="K4" t="str">
            <v>META Nº3</v>
          </cell>
          <cell r="L4" t="str">
            <v>META Nº4</v>
          </cell>
          <cell r="M4" t="str">
            <v>META Nº5</v>
          </cell>
          <cell r="N4" t="str">
            <v>META Nº6</v>
          </cell>
          <cell r="O4" t="str">
            <v>META Nº7</v>
          </cell>
          <cell r="P4" t="str">
            <v>META Nº8</v>
          </cell>
          <cell r="Q4" t="str">
            <v>META Nº9</v>
          </cell>
          <cell r="R4" t="str">
            <v>META Nº10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UM1"/>
      <sheetName val="DEN1"/>
      <sheetName val="ACT DEN1"/>
      <sheetName val="NUM2"/>
      <sheetName val="DEN2"/>
      <sheetName val="ACT DEN2"/>
      <sheetName val="NUM3"/>
      <sheetName val="NUM4"/>
      <sheetName val="DEN4"/>
      <sheetName val="NUM5"/>
      <sheetName val="NUM6"/>
      <sheetName val="DEN6"/>
      <sheetName val="NUM7"/>
      <sheetName val="ACT NUM7"/>
      <sheetName val="NUM8"/>
      <sheetName val="ACT NUM8"/>
      <sheetName val="NUM9"/>
      <sheetName val="DEN9"/>
      <sheetName val="NUM10"/>
      <sheetName val="NUM11"/>
      <sheetName val="ACT NUM11"/>
      <sheetName val="NUM12"/>
      <sheetName val="ACT NUM12"/>
      <sheetName val="NUM13"/>
    </sheetNames>
    <sheetDataSet>
      <sheetData sheetId="0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</row>
        <row r="4">
          <cell r="G4" t="str">
            <v>04101-LA SERENA</v>
          </cell>
          <cell r="H4">
            <v>72</v>
          </cell>
          <cell r="I4">
            <v>201</v>
          </cell>
          <cell r="J4">
            <v>638</v>
          </cell>
          <cell r="K4">
            <v>948</v>
          </cell>
          <cell r="L4">
            <v>568</v>
          </cell>
          <cell r="M4">
            <v>269</v>
          </cell>
          <cell r="N4">
            <v>373</v>
          </cell>
          <cell r="O4">
            <v>359</v>
          </cell>
          <cell r="P4">
            <v>496</v>
          </cell>
        </row>
        <row r="5">
          <cell r="G5" t="str">
            <v>105300-CES. CARDENAL CARO</v>
          </cell>
          <cell r="H5">
            <v>2</v>
          </cell>
          <cell r="I5">
            <v>9</v>
          </cell>
          <cell r="J5">
            <v>18</v>
          </cell>
          <cell r="K5">
            <v>28</v>
          </cell>
          <cell r="L5">
            <v>32</v>
          </cell>
          <cell r="M5">
            <v>3</v>
          </cell>
          <cell r="N5">
            <v>5</v>
          </cell>
          <cell r="O5">
            <v>7</v>
          </cell>
          <cell r="P5">
            <v>204</v>
          </cell>
        </row>
        <row r="6">
          <cell r="G6" t="str">
            <v>105301-CES. LAS COMPAÑIAS</v>
          </cell>
          <cell r="H6">
            <v>7</v>
          </cell>
          <cell r="I6">
            <v>17</v>
          </cell>
          <cell r="J6">
            <v>80</v>
          </cell>
          <cell r="K6">
            <v>137</v>
          </cell>
          <cell r="L6">
            <v>79</v>
          </cell>
          <cell r="M6">
            <v>16</v>
          </cell>
          <cell r="N6">
            <v>46</v>
          </cell>
          <cell r="O6">
            <v>15</v>
          </cell>
          <cell r="P6">
            <v>26</v>
          </cell>
        </row>
        <row r="7">
          <cell r="G7" t="str">
            <v>105302-CES. PEDRO AGUIRRE C.</v>
          </cell>
          <cell r="H7">
            <v>11</v>
          </cell>
          <cell r="I7">
            <v>22</v>
          </cell>
          <cell r="J7">
            <v>71</v>
          </cell>
          <cell r="K7">
            <v>46</v>
          </cell>
          <cell r="L7">
            <v>40</v>
          </cell>
          <cell r="M7">
            <v>23</v>
          </cell>
          <cell r="N7">
            <v>56</v>
          </cell>
          <cell r="O7">
            <v>43</v>
          </cell>
          <cell r="P7">
            <v>71</v>
          </cell>
        </row>
        <row r="8">
          <cell r="G8" t="str">
            <v>105313-CES. SCHAFFHAUSER</v>
          </cell>
          <cell r="H8">
            <v>5</v>
          </cell>
          <cell r="I8">
            <v>83</v>
          </cell>
          <cell r="J8">
            <v>277</v>
          </cell>
          <cell r="K8">
            <v>414</v>
          </cell>
          <cell r="L8">
            <v>198</v>
          </cell>
          <cell r="M8">
            <v>105</v>
          </cell>
          <cell r="N8">
            <v>123</v>
          </cell>
          <cell r="O8">
            <v>155</v>
          </cell>
          <cell r="P8">
            <v>115</v>
          </cell>
        </row>
        <row r="9">
          <cell r="G9" t="str">
            <v>105319-CES. CARDENAL R.S.H.</v>
          </cell>
          <cell r="H9">
            <v>19</v>
          </cell>
          <cell r="I9">
            <v>3</v>
          </cell>
          <cell r="J9">
            <v>69</v>
          </cell>
          <cell r="K9">
            <v>126</v>
          </cell>
          <cell r="L9">
            <v>21</v>
          </cell>
          <cell r="M9">
            <v>18</v>
          </cell>
          <cell r="N9">
            <v>8</v>
          </cell>
          <cell r="O9">
            <v>11</v>
          </cell>
          <cell r="P9">
            <v>25</v>
          </cell>
        </row>
        <row r="10">
          <cell r="G10" t="str">
            <v>105325-CESFAM JUAN PABLO II</v>
          </cell>
          <cell r="H10">
            <v>7</v>
          </cell>
          <cell r="I10">
            <v>4</v>
          </cell>
          <cell r="J10">
            <v>37</v>
          </cell>
          <cell r="K10">
            <v>57</v>
          </cell>
          <cell r="L10">
            <v>156</v>
          </cell>
          <cell r="M10">
            <v>58</v>
          </cell>
          <cell r="N10">
            <v>111</v>
          </cell>
          <cell r="O10">
            <v>67</v>
          </cell>
          <cell r="P10">
            <v>8</v>
          </cell>
        </row>
        <row r="11">
          <cell r="G11" t="str">
            <v>105400-P.S.R. ALGARROBITO            </v>
          </cell>
          <cell r="H11">
            <v>0</v>
          </cell>
          <cell r="I11">
            <v>0</v>
          </cell>
          <cell r="J11">
            <v>3</v>
          </cell>
          <cell r="K11">
            <v>44</v>
          </cell>
          <cell r="L11">
            <v>5</v>
          </cell>
          <cell r="M11">
            <v>3</v>
          </cell>
          <cell r="N11">
            <v>7</v>
          </cell>
          <cell r="O11">
            <v>16</v>
          </cell>
          <cell r="P11">
            <v>12</v>
          </cell>
        </row>
        <row r="12">
          <cell r="G12" t="str">
            <v>105401-P.S.R. LAS ROJAS</v>
          </cell>
          <cell r="H12">
            <v>2</v>
          </cell>
          <cell r="I12">
            <v>0</v>
          </cell>
          <cell r="J12">
            <v>0</v>
          </cell>
          <cell r="K12">
            <v>0</v>
          </cell>
          <cell r="L12">
            <v>4</v>
          </cell>
          <cell r="M12">
            <v>0</v>
          </cell>
          <cell r="N12">
            <v>0</v>
          </cell>
          <cell r="O12">
            <v>4</v>
          </cell>
          <cell r="P12">
            <v>11</v>
          </cell>
        </row>
        <row r="13">
          <cell r="G13" t="str">
            <v>105402-P.S.R. EL ROMERO</v>
          </cell>
          <cell r="H13">
            <v>0</v>
          </cell>
          <cell r="I13">
            <v>2</v>
          </cell>
          <cell r="J13">
            <v>4</v>
          </cell>
          <cell r="K13">
            <v>2</v>
          </cell>
          <cell r="L13">
            <v>8</v>
          </cell>
          <cell r="M13">
            <v>13</v>
          </cell>
          <cell r="N13">
            <v>11</v>
          </cell>
          <cell r="O13">
            <v>1</v>
          </cell>
          <cell r="P13">
            <v>2</v>
          </cell>
        </row>
        <row r="14">
          <cell r="G14" t="str">
            <v>105499-P.S.R. LAMBERT</v>
          </cell>
          <cell r="H14">
            <v>0</v>
          </cell>
          <cell r="I14">
            <v>0</v>
          </cell>
          <cell r="J14">
            <v>1</v>
          </cell>
          <cell r="K14">
            <v>9</v>
          </cell>
          <cell r="L14">
            <v>1</v>
          </cell>
          <cell r="M14">
            <v>4</v>
          </cell>
          <cell r="N14">
            <v>0</v>
          </cell>
          <cell r="O14">
            <v>4</v>
          </cell>
          <cell r="P14">
            <v>3</v>
          </cell>
        </row>
        <row r="15">
          <cell r="G15" t="str">
            <v>105700-CECOF VILLA EL INDIO</v>
          </cell>
          <cell r="H15">
            <v>3</v>
          </cell>
          <cell r="I15">
            <v>56</v>
          </cell>
          <cell r="J15">
            <v>17</v>
          </cell>
          <cell r="K15">
            <v>7</v>
          </cell>
          <cell r="L15">
            <v>6</v>
          </cell>
          <cell r="M15">
            <v>2</v>
          </cell>
          <cell r="N15">
            <v>2</v>
          </cell>
          <cell r="O15">
            <v>1</v>
          </cell>
          <cell r="P15">
            <v>9</v>
          </cell>
        </row>
        <row r="16">
          <cell r="G16" t="str">
            <v>105701-CECOF VILLA ALEMANIA</v>
          </cell>
          <cell r="H16">
            <v>2</v>
          </cell>
          <cell r="I16">
            <v>2</v>
          </cell>
          <cell r="J16">
            <v>2</v>
          </cell>
          <cell r="K16">
            <v>8</v>
          </cell>
          <cell r="L16">
            <v>1</v>
          </cell>
          <cell r="M16">
            <v>4</v>
          </cell>
          <cell r="N16">
            <v>0</v>
          </cell>
          <cell r="O16">
            <v>3</v>
          </cell>
          <cell r="P16">
            <v>10</v>
          </cell>
        </row>
        <row r="17">
          <cell r="G17" t="str">
            <v>105702-CECOF VILLA LAMBERT</v>
          </cell>
          <cell r="H17">
            <v>14</v>
          </cell>
          <cell r="I17">
            <v>3</v>
          </cell>
          <cell r="J17">
            <v>59</v>
          </cell>
          <cell r="K17">
            <v>70</v>
          </cell>
          <cell r="L17">
            <v>17</v>
          </cell>
          <cell r="M17">
            <v>20</v>
          </cell>
          <cell r="N17">
            <v>4</v>
          </cell>
          <cell r="O17">
            <v>32</v>
          </cell>
          <cell r="P17">
            <v>0</v>
          </cell>
        </row>
        <row r="18">
          <cell r="G18" t="str">
            <v>04102-COQUIMBO</v>
          </cell>
          <cell r="H18">
            <v>323</v>
          </cell>
          <cell r="I18">
            <v>359</v>
          </cell>
          <cell r="J18">
            <v>711</v>
          </cell>
          <cell r="K18">
            <v>508</v>
          </cell>
          <cell r="L18">
            <v>483</v>
          </cell>
          <cell r="M18">
            <v>377</v>
          </cell>
          <cell r="N18">
            <v>426</v>
          </cell>
          <cell r="O18">
            <v>491</v>
          </cell>
          <cell r="P18">
            <v>405</v>
          </cell>
        </row>
        <row r="19">
          <cell r="G19" t="str">
            <v>105303-CES. SAN JUAN</v>
          </cell>
          <cell r="H19">
            <v>58</v>
          </cell>
          <cell r="I19">
            <v>47</v>
          </cell>
          <cell r="J19">
            <v>76</v>
          </cell>
          <cell r="K19">
            <v>15</v>
          </cell>
          <cell r="L19">
            <v>97</v>
          </cell>
          <cell r="M19">
            <v>81</v>
          </cell>
          <cell r="N19">
            <v>109</v>
          </cell>
          <cell r="O19">
            <v>95</v>
          </cell>
          <cell r="P19">
            <v>84</v>
          </cell>
        </row>
        <row r="20">
          <cell r="G20" t="str">
            <v>105304-CES. SANTA CECILIA</v>
          </cell>
          <cell r="H20">
            <v>80</v>
          </cell>
          <cell r="I20">
            <v>71</v>
          </cell>
          <cell r="J20">
            <v>114</v>
          </cell>
          <cell r="K20">
            <v>106</v>
          </cell>
          <cell r="L20">
            <v>81</v>
          </cell>
          <cell r="M20">
            <v>52</v>
          </cell>
          <cell r="N20">
            <v>60</v>
          </cell>
          <cell r="O20">
            <v>129</v>
          </cell>
          <cell r="P20">
            <v>149</v>
          </cell>
        </row>
        <row r="21">
          <cell r="G21" t="str">
            <v>105305-CES. TIERRAS BLANCAS</v>
          </cell>
          <cell r="H21">
            <v>89</v>
          </cell>
          <cell r="I21">
            <v>85</v>
          </cell>
          <cell r="J21">
            <v>186</v>
          </cell>
          <cell r="K21">
            <v>114</v>
          </cell>
          <cell r="L21">
            <v>127</v>
          </cell>
          <cell r="M21">
            <v>115</v>
          </cell>
          <cell r="N21">
            <v>101</v>
          </cell>
          <cell r="O21">
            <v>106</v>
          </cell>
          <cell r="P21">
            <v>90</v>
          </cell>
        </row>
        <row r="22">
          <cell r="G22" t="str">
            <v>105321-CES. RURAL  TONGOY</v>
          </cell>
          <cell r="H22">
            <v>13</v>
          </cell>
          <cell r="I22">
            <v>24</v>
          </cell>
          <cell r="J22">
            <v>30</v>
          </cell>
          <cell r="K22">
            <v>52</v>
          </cell>
          <cell r="L22">
            <v>10</v>
          </cell>
          <cell r="M22">
            <v>31</v>
          </cell>
          <cell r="N22">
            <v>26</v>
          </cell>
          <cell r="O22">
            <v>17</v>
          </cell>
          <cell r="P22">
            <v>16</v>
          </cell>
        </row>
        <row r="23">
          <cell r="G23" t="str">
            <v>105323-CES. DR. SERGIO AGUILAR</v>
          </cell>
          <cell r="H23">
            <v>76</v>
          </cell>
          <cell r="I23">
            <v>118</v>
          </cell>
          <cell r="J23">
            <v>272</v>
          </cell>
          <cell r="K23">
            <v>182</v>
          </cell>
          <cell r="L23">
            <v>106</v>
          </cell>
          <cell r="M23">
            <v>81</v>
          </cell>
          <cell r="N23">
            <v>117</v>
          </cell>
          <cell r="O23">
            <v>122</v>
          </cell>
          <cell r="P23">
            <v>62</v>
          </cell>
        </row>
        <row r="24">
          <cell r="G24" t="str">
            <v>105404-P.S.R. EL TANGUE                         </v>
          </cell>
          <cell r="H24">
            <v>2</v>
          </cell>
          <cell r="I24">
            <v>1</v>
          </cell>
          <cell r="J24">
            <v>5</v>
          </cell>
          <cell r="K24">
            <v>1</v>
          </cell>
          <cell r="L24">
            <v>12</v>
          </cell>
          <cell r="M24">
            <v>1</v>
          </cell>
          <cell r="N24">
            <v>0</v>
          </cell>
          <cell r="O24">
            <v>6</v>
          </cell>
          <cell r="P24">
            <v>1</v>
          </cell>
        </row>
        <row r="25">
          <cell r="G25" t="str">
            <v>105405-P.S.R. GUANAQUEROS</v>
          </cell>
          <cell r="H25">
            <v>0</v>
          </cell>
          <cell r="I25">
            <v>3</v>
          </cell>
          <cell r="J25">
            <v>1</v>
          </cell>
          <cell r="K25">
            <v>3</v>
          </cell>
          <cell r="L25">
            <v>1</v>
          </cell>
          <cell r="M25">
            <v>0</v>
          </cell>
          <cell r="N25">
            <v>1</v>
          </cell>
          <cell r="O25">
            <v>1</v>
          </cell>
          <cell r="P25">
            <v>0</v>
          </cell>
        </row>
        <row r="26">
          <cell r="G26" t="str">
            <v>105406-P.S.R. PAN DE AZUCAR</v>
          </cell>
          <cell r="H26">
            <v>3</v>
          </cell>
          <cell r="I26">
            <v>2</v>
          </cell>
          <cell r="J26">
            <v>11</v>
          </cell>
          <cell r="K26">
            <v>21</v>
          </cell>
          <cell r="L26">
            <v>14</v>
          </cell>
          <cell r="M26">
            <v>2</v>
          </cell>
          <cell r="N26">
            <v>9</v>
          </cell>
          <cell r="O26">
            <v>11</v>
          </cell>
          <cell r="P26">
            <v>0</v>
          </cell>
        </row>
        <row r="27">
          <cell r="G27" t="str">
            <v>105407-P.S.R. TAMBILLOS</v>
          </cell>
          <cell r="H27">
            <v>1</v>
          </cell>
          <cell r="I27">
            <v>1</v>
          </cell>
          <cell r="J27">
            <v>1</v>
          </cell>
          <cell r="K27">
            <v>0</v>
          </cell>
          <cell r="L27">
            <v>0</v>
          </cell>
          <cell r="M27">
            <v>1</v>
          </cell>
          <cell r="N27">
            <v>0</v>
          </cell>
          <cell r="O27">
            <v>2</v>
          </cell>
          <cell r="P27">
            <v>0</v>
          </cell>
        </row>
        <row r="28">
          <cell r="G28" t="str">
            <v>105705-CECOF EL ALBA</v>
          </cell>
          <cell r="H28">
            <v>1</v>
          </cell>
          <cell r="I28">
            <v>7</v>
          </cell>
          <cell r="J28">
            <v>15</v>
          </cell>
          <cell r="K28">
            <v>14</v>
          </cell>
          <cell r="L28">
            <v>35</v>
          </cell>
          <cell r="M28">
            <v>13</v>
          </cell>
          <cell r="N28">
            <v>3</v>
          </cell>
          <cell r="O28">
            <v>2</v>
          </cell>
          <cell r="P28">
            <v>3</v>
          </cell>
        </row>
        <row r="29">
          <cell r="G29" t="str">
            <v>04103-ANDACOLLO</v>
          </cell>
          <cell r="H29">
            <v>8</v>
          </cell>
          <cell r="I29">
            <v>92</v>
          </cell>
          <cell r="J29">
            <v>31</v>
          </cell>
          <cell r="K29">
            <v>32</v>
          </cell>
          <cell r="L29">
            <v>59</v>
          </cell>
          <cell r="M29">
            <v>48</v>
          </cell>
          <cell r="N29">
            <v>2</v>
          </cell>
          <cell r="O29">
            <v>49</v>
          </cell>
          <cell r="P29">
            <v>22</v>
          </cell>
        </row>
        <row r="30">
          <cell r="G30" t="str">
            <v>105106-HOSPITAL ANDACOLLO</v>
          </cell>
          <cell r="H30">
            <v>8</v>
          </cell>
          <cell r="I30">
            <v>92</v>
          </cell>
          <cell r="J30">
            <v>31</v>
          </cell>
          <cell r="K30">
            <v>32</v>
          </cell>
          <cell r="L30">
            <v>59</v>
          </cell>
          <cell r="M30">
            <v>48</v>
          </cell>
          <cell r="N30">
            <v>2</v>
          </cell>
          <cell r="O30">
            <v>49</v>
          </cell>
          <cell r="P30">
            <v>22</v>
          </cell>
        </row>
        <row r="31">
          <cell r="G31" t="str">
            <v>04104-LA HIGUERA</v>
          </cell>
          <cell r="I31">
            <v>0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G32" t="str">
            <v>105314-CES. LA HIGUERA</v>
          </cell>
          <cell r="K32">
            <v>1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</row>
        <row r="33">
          <cell r="G33" t="str">
            <v>105500-P.S.R. CALETA HORNOS        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P33">
            <v>0</v>
          </cell>
        </row>
        <row r="34">
          <cell r="G34" t="str">
            <v>105505-P.S.R. LOS CHOROS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G35" t="str">
            <v>105506-P.S.R. EL TRAPICHE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G36" t="str">
            <v>04105-PAIHUANO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21</v>
          </cell>
          <cell r="N36">
            <v>4</v>
          </cell>
          <cell r="O36">
            <v>29</v>
          </cell>
          <cell r="P36">
            <v>16</v>
          </cell>
        </row>
        <row r="37">
          <cell r="G37" t="str">
            <v>105306-CES. PAIHUANO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</v>
          </cell>
          <cell r="O37">
            <v>23</v>
          </cell>
          <cell r="P37">
            <v>16</v>
          </cell>
        </row>
        <row r="38">
          <cell r="G38" t="str">
            <v>105475-P.S.R. HORCON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</v>
          </cell>
          <cell r="P38">
            <v>0</v>
          </cell>
        </row>
        <row r="39">
          <cell r="G39" t="str">
            <v>105476-P.S.R. MONTE GRANDE</v>
          </cell>
          <cell r="H39">
            <v>0</v>
          </cell>
          <cell r="J39">
            <v>0</v>
          </cell>
          <cell r="K39">
            <v>0</v>
          </cell>
          <cell r="M39">
            <v>6</v>
          </cell>
          <cell r="N39">
            <v>2</v>
          </cell>
          <cell r="O39">
            <v>3</v>
          </cell>
        </row>
        <row r="40">
          <cell r="G40" t="str">
            <v>105477-P.S.R. PISCO ELQUI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15</v>
          </cell>
          <cell r="N40">
            <v>0</v>
          </cell>
          <cell r="O40">
            <v>0</v>
          </cell>
          <cell r="P40">
            <v>0</v>
          </cell>
        </row>
        <row r="41">
          <cell r="G41" t="str">
            <v>04106-VICUÑA</v>
          </cell>
          <cell r="H41">
            <v>13</v>
          </cell>
          <cell r="I41">
            <v>20</v>
          </cell>
          <cell r="J41">
            <v>34</v>
          </cell>
          <cell r="K41">
            <v>59</v>
          </cell>
          <cell r="L41">
            <v>39</v>
          </cell>
          <cell r="M41">
            <v>101</v>
          </cell>
          <cell r="N41">
            <v>27</v>
          </cell>
          <cell r="O41">
            <v>27</v>
          </cell>
          <cell r="P41">
            <v>64</v>
          </cell>
        </row>
        <row r="42">
          <cell r="G42" t="str">
            <v>105107-HOSPITAL VICUÑA</v>
          </cell>
          <cell r="H42">
            <v>7</v>
          </cell>
          <cell r="I42">
            <v>9</v>
          </cell>
          <cell r="J42">
            <v>6</v>
          </cell>
          <cell r="K42">
            <v>7</v>
          </cell>
          <cell r="L42">
            <v>10</v>
          </cell>
          <cell r="M42">
            <v>19</v>
          </cell>
          <cell r="N42">
            <v>9</v>
          </cell>
          <cell r="O42">
            <v>5</v>
          </cell>
          <cell r="P42">
            <v>10</v>
          </cell>
        </row>
        <row r="43">
          <cell r="G43" t="str">
            <v>105467-P.S.R. DIAGUITAS</v>
          </cell>
          <cell r="H43">
            <v>3</v>
          </cell>
          <cell r="I43">
            <v>2</v>
          </cell>
          <cell r="J43">
            <v>3</v>
          </cell>
          <cell r="K43">
            <v>10</v>
          </cell>
          <cell r="L43">
            <v>5</v>
          </cell>
          <cell r="M43">
            <v>3</v>
          </cell>
          <cell r="N43">
            <v>3</v>
          </cell>
          <cell r="O43">
            <v>3</v>
          </cell>
          <cell r="P43">
            <v>5</v>
          </cell>
        </row>
        <row r="44">
          <cell r="G44" t="str">
            <v>105468-P.S.R. EL MOLLE</v>
          </cell>
          <cell r="H44">
            <v>0</v>
          </cell>
          <cell r="I44">
            <v>0</v>
          </cell>
          <cell r="J44">
            <v>2</v>
          </cell>
          <cell r="K44">
            <v>3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  <cell r="P44">
            <v>0</v>
          </cell>
        </row>
        <row r="45">
          <cell r="G45" t="str">
            <v>105469-P.S.R. EL TAMBO</v>
          </cell>
          <cell r="H45">
            <v>0</v>
          </cell>
          <cell r="I45">
            <v>3</v>
          </cell>
          <cell r="J45">
            <v>0</v>
          </cell>
          <cell r="K45">
            <v>12</v>
          </cell>
          <cell r="L45">
            <v>1</v>
          </cell>
          <cell r="M45">
            <v>36</v>
          </cell>
          <cell r="N45">
            <v>0</v>
          </cell>
          <cell r="O45">
            <v>2</v>
          </cell>
          <cell r="P45">
            <v>6</v>
          </cell>
        </row>
        <row r="46">
          <cell r="G46" t="str">
            <v>105470-P.S.R. HUANTA</v>
          </cell>
          <cell r="J46">
            <v>0</v>
          </cell>
          <cell r="O46">
            <v>0</v>
          </cell>
          <cell r="P46">
            <v>1</v>
          </cell>
        </row>
        <row r="47">
          <cell r="G47" t="str">
            <v>105471-P.S.R. PERALILLO</v>
          </cell>
          <cell r="H47">
            <v>1</v>
          </cell>
          <cell r="I47">
            <v>0</v>
          </cell>
          <cell r="J47">
            <v>2</v>
          </cell>
          <cell r="K47">
            <v>5</v>
          </cell>
          <cell r="L47">
            <v>8</v>
          </cell>
          <cell r="M47">
            <v>0</v>
          </cell>
          <cell r="N47">
            <v>4</v>
          </cell>
          <cell r="O47">
            <v>0</v>
          </cell>
          <cell r="P47">
            <v>19</v>
          </cell>
        </row>
        <row r="48">
          <cell r="G48" t="str">
            <v>105472-P.S.R. RIVADAVIA</v>
          </cell>
          <cell r="H48">
            <v>2</v>
          </cell>
          <cell r="I48">
            <v>6</v>
          </cell>
          <cell r="J48">
            <v>8</v>
          </cell>
          <cell r="K48">
            <v>4</v>
          </cell>
          <cell r="L48">
            <v>6</v>
          </cell>
          <cell r="M48">
            <v>15</v>
          </cell>
          <cell r="N48">
            <v>5</v>
          </cell>
          <cell r="O48">
            <v>1</v>
          </cell>
          <cell r="P48">
            <v>14</v>
          </cell>
        </row>
        <row r="49">
          <cell r="G49" t="str">
            <v>105473-P.S.R. TALCUNA</v>
          </cell>
          <cell r="H49">
            <v>0</v>
          </cell>
          <cell r="I49">
            <v>0</v>
          </cell>
          <cell r="J49">
            <v>2</v>
          </cell>
          <cell r="K49">
            <v>2</v>
          </cell>
          <cell r="L49">
            <v>1</v>
          </cell>
          <cell r="M49">
            <v>0</v>
          </cell>
          <cell r="O49">
            <v>0</v>
          </cell>
          <cell r="P49">
            <v>6</v>
          </cell>
        </row>
        <row r="50">
          <cell r="G50" t="str">
            <v>105474-P.S.R. CHAPILCA</v>
          </cell>
          <cell r="H50">
            <v>0</v>
          </cell>
          <cell r="J50">
            <v>1</v>
          </cell>
          <cell r="K50">
            <v>1</v>
          </cell>
          <cell r="L50">
            <v>4</v>
          </cell>
          <cell r="M50">
            <v>3</v>
          </cell>
          <cell r="N50">
            <v>1</v>
          </cell>
          <cell r="O50">
            <v>1</v>
          </cell>
          <cell r="P50">
            <v>1</v>
          </cell>
        </row>
        <row r="51">
          <cell r="G51" t="str">
            <v>105502-P.S.R. CALINGASTA</v>
          </cell>
          <cell r="H51">
            <v>0</v>
          </cell>
          <cell r="I51">
            <v>0</v>
          </cell>
          <cell r="J51">
            <v>10</v>
          </cell>
          <cell r="K51">
            <v>15</v>
          </cell>
          <cell r="L51">
            <v>4</v>
          </cell>
          <cell r="M51">
            <v>25</v>
          </cell>
          <cell r="N51">
            <v>1</v>
          </cell>
          <cell r="O51">
            <v>0</v>
          </cell>
          <cell r="P51">
            <v>0</v>
          </cell>
        </row>
        <row r="52">
          <cell r="G52" t="str">
            <v>105509-P.S.R. GUALLIGUAICA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4</v>
          </cell>
          <cell r="O52">
            <v>14</v>
          </cell>
          <cell r="P52">
            <v>2</v>
          </cell>
        </row>
        <row r="53">
          <cell r="G53" t="str">
            <v>04201-ILLAPEL</v>
          </cell>
          <cell r="H53">
            <v>64</v>
          </cell>
          <cell r="I53">
            <v>92</v>
          </cell>
          <cell r="J53">
            <v>49</v>
          </cell>
          <cell r="K53">
            <v>33</v>
          </cell>
          <cell r="L53">
            <v>79</v>
          </cell>
          <cell r="M53">
            <v>87</v>
          </cell>
          <cell r="N53">
            <v>57</v>
          </cell>
          <cell r="O53">
            <v>36</v>
          </cell>
          <cell r="P53">
            <v>58</v>
          </cell>
        </row>
        <row r="54">
          <cell r="G54" t="str">
            <v>105103-HOSPITAL ILLAPEL</v>
          </cell>
          <cell r="H54">
            <v>16</v>
          </cell>
          <cell r="I54">
            <v>66</v>
          </cell>
          <cell r="J54">
            <v>20</v>
          </cell>
          <cell r="K54">
            <v>13</v>
          </cell>
          <cell r="L54">
            <v>12</v>
          </cell>
          <cell r="M54">
            <v>9</v>
          </cell>
          <cell r="N54">
            <v>21</v>
          </cell>
          <cell r="O54">
            <v>21</v>
          </cell>
          <cell r="P54">
            <v>18</v>
          </cell>
        </row>
        <row r="55">
          <cell r="G55" t="str">
            <v>105326-CESFAM SAN RAFAEL</v>
          </cell>
          <cell r="H55">
            <v>33</v>
          </cell>
          <cell r="I55">
            <v>11</v>
          </cell>
          <cell r="J55">
            <v>7</v>
          </cell>
          <cell r="K55">
            <v>0</v>
          </cell>
          <cell r="L55">
            <v>26</v>
          </cell>
          <cell r="M55">
            <v>52</v>
          </cell>
          <cell r="N55">
            <v>21</v>
          </cell>
          <cell r="O55">
            <v>7</v>
          </cell>
          <cell r="P55">
            <v>8</v>
          </cell>
        </row>
        <row r="56">
          <cell r="G56" t="str">
            <v>105443-P.S.R. CARCAMO                   </v>
          </cell>
          <cell r="J56">
            <v>1</v>
          </cell>
          <cell r="K56">
            <v>6</v>
          </cell>
          <cell r="L56">
            <v>8</v>
          </cell>
          <cell r="M56">
            <v>14</v>
          </cell>
          <cell r="N56">
            <v>3</v>
          </cell>
          <cell r="O56">
            <v>1</v>
          </cell>
        </row>
        <row r="57">
          <cell r="G57" t="str">
            <v>105444-P.S.R. HUINTIL</v>
          </cell>
          <cell r="H57">
            <v>7</v>
          </cell>
          <cell r="I57">
            <v>3</v>
          </cell>
          <cell r="J57">
            <v>0</v>
          </cell>
          <cell r="K57">
            <v>0</v>
          </cell>
          <cell r="L57">
            <v>1</v>
          </cell>
          <cell r="M57">
            <v>0</v>
          </cell>
          <cell r="N57">
            <v>1</v>
          </cell>
          <cell r="O57">
            <v>2</v>
          </cell>
          <cell r="P57">
            <v>2</v>
          </cell>
        </row>
        <row r="58">
          <cell r="G58" t="str">
            <v>105445-P.S.R. LIMAHUIDA</v>
          </cell>
          <cell r="H58">
            <v>2</v>
          </cell>
          <cell r="I58">
            <v>2</v>
          </cell>
          <cell r="J58">
            <v>2</v>
          </cell>
          <cell r="L58">
            <v>4</v>
          </cell>
          <cell r="M58">
            <v>1</v>
          </cell>
          <cell r="N58">
            <v>2</v>
          </cell>
          <cell r="O58">
            <v>1</v>
          </cell>
          <cell r="P58">
            <v>1</v>
          </cell>
        </row>
        <row r="59">
          <cell r="G59" t="str">
            <v>105446-P.S.R. MATANCILLA</v>
          </cell>
          <cell r="J59">
            <v>0</v>
          </cell>
          <cell r="M59">
            <v>0</v>
          </cell>
          <cell r="N59">
            <v>0</v>
          </cell>
          <cell r="P59">
            <v>2</v>
          </cell>
        </row>
        <row r="60">
          <cell r="G60" t="str">
            <v>105447-P.S.R. PERALILLO</v>
          </cell>
          <cell r="H60">
            <v>0</v>
          </cell>
          <cell r="J60">
            <v>0</v>
          </cell>
          <cell r="K60">
            <v>1</v>
          </cell>
          <cell r="L60">
            <v>2</v>
          </cell>
          <cell r="M60">
            <v>0</v>
          </cell>
          <cell r="N60">
            <v>5</v>
          </cell>
          <cell r="P60">
            <v>12</v>
          </cell>
        </row>
        <row r="61">
          <cell r="G61" t="str">
            <v>105448-P.S.R. SANTA VIRGINIA</v>
          </cell>
          <cell r="I61">
            <v>1</v>
          </cell>
          <cell r="J61">
            <v>8</v>
          </cell>
          <cell r="K61">
            <v>7</v>
          </cell>
          <cell r="L61">
            <v>11</v>
          </cell>
          <cell r="M61">
            <v>0</v>
          </cell>
          <cell r="N61">
            <v>0</v>
          </cell>
          <cell r="O61">
            <v>0</v>
          </cell>
        </row>
        <row r="62">
          <cell r="G62" t="str">
            <v>105449-P.S.R. TUNGA NORTE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0</v>
          </cell>
          <cell r="O62">
            <v>0</v>
          </cell>
          <cell r="P62">
            <v>5</v>
          </cell>
        </row>
        <row r="63">
          <cell r="G63" t="str">
            <v>105485-P.S.R. PLAN DE HORNOS</v>
          </cell>
          <cell r="H63">
            <v>2</v>
          </cell>
          <cell r="I63">
            <v>0</v>
          </cell>
          <cell r="J63">
            <v>0</v>
          </cell>
          <cell r="K63">
            <v>1</v>
          </cell>
          <cell r="L63">
            <v>1</v>
          </cell>
          <cell r="M63">
            <v>0</v>
          </cell>
          <cell r="N63">
            <v>2</v>
          </cell>
          <cell r="O63">
            <v>1</v>
          </cell>
          <cell r="P63">
            <v>1</v>
          </cell>
        </row>
        <row r="64">
          <cell r="G64" t="str">
            <v>105486-P.S.R. TUNGA SUR</v>
          </cell>
          <cell r="H64">
            <v>0</v>
          </cell>
          <cell r="I64">
            <v>0</v>
          </cell>
          <cell r="J64">
            <v>0</v>
          </cell>
          <cell r="L64">
            <v>2</v>
          </cell>
          <cell r="M64">
            <v>9</v>
          </cell>
          <cell r="N64">
            <v>0</v>
          </cell>
          <cell r="O64">
            <v>0</v>
          </cell>
          <cell r="P64">
            <v>0</v>
          </cell>
        </row>
        <row r="65">
          <cell r="G65" t="str">
            <v>105487-P.S.R. CAÑAS UNO</v>
          </cell>
          <cell r="H65">
            <v>4</v>
          </cell>
          <cell r="I65">
            <v>9</v>
          </cell>
          <cell r="J65">
            <v>11</v>
          </cell>
          <cell r="K65">
            <v>5</v>
          </cell>
          <cell r="L65">
            <v>11</v>
          </cell>
          <cell r="M65">
            <v>1</v>
          </cell>
          <cell r="N65">
            <v>2</v>
          </cell>
          <cell r="O65">
            <v>3</v>
          </cell>
          <cell r="P65">
            <v>7</v>
          </cell>
        </row>
        <row r="66">
          <cell r="G66" t="str">
            <v>105496-P.S.R. PINTACURA SUR</v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2</v>
          </cell>
        </row>
        <row r="67">
          <cell r="G67" t="str">
            <v>105504-P.S.R. SOCAVON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1</v>
          </cell>
          <cell r="N67">
            <v>0</v>
          </cell>
          <cell r="O67">
            <v>0</v>
          </cell>
          <cell r="P67">
            <v>0</v>
          </cell>
        </row>
        <row r="68">
          <cell r="G68" t="str">
            <v>04202-CANELA</v>
          </cell>
          <cell r="H68">
            <v>57</v>
          </cell>
          <cell r="I68">
            <v>22</v>
          </cell>
          <cell r="J68">
            <v>58</v>
          </cell>
          <cell r="K68">
            <v>23</v>
          </cell>
          <cell r="L68">
            <v>17</v>
          </cell>
          <cell r="M68">
            <v>19</v>
          </cell>
          <cell r="N68">
            <v>10</v>
          </cell>
          <cell r="O68">
            <v>31</v>
          </cell>
          <cell r="P68">
            <v>16</v>
          </cell>
        </row>
        <row r="69">
          <cell r="G69" t="str">
            <v>105309-CES. RURAL CANELA</v>
          </cell>
          <cell r="H69">
            <v>19</v>
          </cell>
          <cell r="I69">
            <v>2</v>
          </cell>
          <cell r="J69">
            <v>26</v>
          </cell>
          <cell r="K69">
            <v>4</v>
          </cell>
          <cell r="L69">
            <v>8</v>
          </cell>
          <cell r="M69">
            <v>2</v>
          </cell>
          <cell r="N69">
            <v>4</v>
          </cell>
          <cell r="O69">
            <v>13</v>
          </cell>
          <cell r="P69">
            <v>11</v>
          </cell>
        </row>
        <row r="70">
          <cell r="G70" t="str">
            <v>105450-P.S.R. MINCHA NORTE            </v>
          </cell>
          <cell r="H70">
            <v>10</v>
          </cell>
          <cell r="I70">
            <v>4</v>
          </cell>
          <cell r="J70">
            <v>7</v>
          </cell>
          <cell r="K70">
            <v>7</v>
          </cell>
          <cell r="L70">
            <v>3</v>
          </cell>
          <cell r="M70">
            <v>4</v>
          </cell>
          <cell r="N70">
            <v>1</v>
          </cell>
          <cell r="O70">
            <v>3</v>
          </cell>
          <cell r="P70">
            <v>0</v>
          </cell>
        </row>
        <row r="71">
          <cell r="G71" t="str">
            <v>105451-P.S.R. AGUA FRIA</v>
          </cell>
          <cell r="H71">
            <v>4</v>
          </cell>
          <cell r="I71">
            <v>3</v>
          </cell>
          <cell r="K71">
            <v>3</v>
          </cell>
          <cell r="L71">
            <v>1</v>
          </cell>
          <cell r="N71">
            <v>2</v>
          </cell>
          <cell r="O71">
            <v>0</v>
          </cell>
          <cell r="P71">
            <v>0</v>
          </cell>
        </row>
        <row r="72">
          <cell r="G72" t="str">
            <v>105482-P.S.R. CANELA ALTA</v>
          </cell>
          <cell r="H72">
            <v>5</v>
          </cell>
          <cell r="I72">
            <v>0</v>
          </cell>
          <cell r="J72">
            <v>4</v>
          </cell>
          <cell r="K72">
            <v>7</v>
          </cell>
          <cell r="L72">
            <v>1</v>
          </cell>
          <cell r="M72">
            <v>9</v>
          </cell>
          <cell r="N72">
            <v>3</v>
          </cell>
          <cell r="O72">
            <v>6</v>
          </cell>
          <cell r="P72">
            <v>5</v>
          </cell>
        </row>
        <row r="73">
          <cell r="G73" t="str">
            <v>105483-P.S.R. LOS RULOS</v>
          </cell>
          <cell r="H73">
            <v>2</v>
          </cell>
          <cell r="I73">
            <v>5</v>
          </cell>
          <cell r="J73">
            <v>0</v>
          </cell>
          <cell r="K73">
            <v>0</v>
          </cell>
          <cell r="L73">
            <v>3</v>
          </cell>
          <cell r="M73">
            <v>2</v>
          </cell>
          <cell r="O73">
            <v>3</v>
          </cell>
          <cell r="P73">
            <v>0</v>
          </cell>
        </row>
        <row r="74">
          <cell r="G74" t="str">
            <v>105484-P.S.R. HUENTELAUQUEN</v>
          </cell>
          <cell r="H74">
            <v>1</v>
          </cell>
          <cell r="I74">
            <v>0</v>
          </cell>
          <cell r="J74">
            <v>15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O74">
            <v>4</v>
          </cell>
          <cell r="P74">
            <v>0</v>
          </cell>
        </row>
        <row r="75">
          <cell r="G75" t="str">
            <v>105488-P.S.R. ESPIRITU SANTO</v>
          </cell>
          <cell r="H75">
            <v>1</v>
          </cell>
          <cell r="I75">
            <v>0</v>
          </cell>
          <cell r="K75">
            <v>0</v>
          </cell>
          <cell r="O75">
            <v>0</v>
          </cell>
        </row>
        <row r="76">
          <cell r="G76" t="str">
            <v>105493-P.S.R. MINCHA SUR</v>
          </cell>
          <cell r="H76">
            <v>1</v>
          </cell>
          <cell r="I76">
            <v>0</v>
          </cell>
          <cell r="J76">
            <v>2</v>
          </cell>
          <cell r="K76">
            <v>1</v>
          </cell>
          <cell r="L76">
            <v>0</v>
          </cell>
          <cell r="M76">
            <v>2</v>
          </cell>
          <cell r="O76">
            <v>2</v>
          </cell>
          <cell r="P76">
            <v>0</v>
          </cell>
        </row>
        <row r="77">
          <cell r="G77" t="str">
            <v>105497-P.S.R. JABONERIA</v>
          </cell>
          <cell r="H77">
            <v>6</v>
          </cell>
          <cell r="I77">
            <v>3</v>
          </cell>
          <cell r="J77">
            <v>4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G78" t="str">
            <v>105498-P.S.R. QUEBRADA DE LINARES</v>
          </cell>
          <cell r="H78">
            <v>8</v>
          </cell>
          <cell r="I78">
            <v>5</v>
          </cell>
          <cell r="J78">
            <v>0</v>
          </cell>
          <cell r="K78">
            <v>0</v>
          </cell>
          <cell r="L78">
            <v>1</v>
          </cell>
          <cell r="M78">
            <v>0</v>
          </cell>
          <cell r="O78">
            <v>0</v>
          </cell>
          <cell r="P78">
            <v>0</v>
          </cell>
        </row>
        <row r="79">
          <cell r="G79" t="str">
            <v>04203-LOS VILOS</v>
          </cell>
          <cell r="H79">
            <v>6</v>
          </cell>
          <cell r="I79">
            <v>11</v>
          </cell>
          <cell r="J79">
            <v>58</v>
          </cell>
          <cell r="K79">
            <v>34</v>
          </cell>
          <cell r="L79">
            <v>41</v>
          </cell>
          <cell r="M79">
            <v>30</v>
          </cell>
          <cell r="N79">
            <v>8</v>
          </cell>
          <cell r="O79">
            <v>6</v>
          </cell>
          <cell r="P79">
            <v>31</v>
          </cell>
        </row>
        <row r="80">
          <cell r="G80" t="str">
            <v>105108-HOSPITAL LOS VILOS</v>
          </cell>
          <cell r="H80">
            <v>1</v>
          </cell>
          <cell r="I80">
            <v>7</v>
          </cell>
          <cell r="J80">
            <v>25</v>
          </cell>
          <cell r="K80">
            <v>25</v>
          </cell>
          <cell r="L80">
            <v>31</v>
          </cell>
          <cell r="M80">
            <v>1</v>
          </cell>
          <cell r="N80">
            <v>1</v>
          </cell>
          <cell r="O80">
            <v>1</v>
          </cell>
          <cell r="P80">
            <v>18</v>
          </cell>
        </row>
        <row r="81">
          <cell r="G81" t="str">
            <v>105478-P.S.R. CAIMANES                   </v>
          </cell>
          <cell r="H81">
            <v>1</v>
          </cell>
          <cell r="I81">
            <v>3</v>
          </cell>
          <cell r="J81">
            <v>18</v>
          </cell>
          <cell r="K81">
            <v>2</v>
          </cell>
          <cell r="L81">
            <v>2</v>
          </cell>
          <cell r="M81">
            <v>13</v>
          </cell>
          <cell r="N81">
            <v>3</v>
          </cell>
          <cell r="O81">
            <v>2</v>
          </cell>
          <cell r="P81">
            <v>6</v>
          </cell>
        </row>
        <row r="82">
          <cell r="G82" t="str">
            <v>105479-P.S.R. GUANGUALI</v>
          </cell>
          <cell r="H82">
            <v>0</v>
          </cell>
          <cell r="I82">
            <v>0</v>
          </cell>
          <cell r="J82">
            <v>2</v>
          </cell>
          <cell r="K82">
            <v>3</v>
          </cell>
          <cell r="L82">
            <v>4</v>
          </cell>
          <cell r="M82">
            <v>5</v>
          </cell>
          <cell r="N82">
            <v>2</v>
          </cell>
          <cell r="O82">
            <v>0</v>
          </cell>
          <cell r="P82">
            <v>2</v>
          </cell>
        </row>
        <row r="83">
          <cell r="G83" t="str">
            <v>105480-P.S.R. QUILIMARI</v>
          </cell>
          <cell r="H83">
            <v>1</v>
          </cell>
          <cell r="I83">
            <v>0</v>
          </cell>
          <cell r="J83">
            <v>10</v>
          </cell>
          <cell r="K83">
            <v>2</v>
          </cell>
          <cell r="L83">
            <v>1</v>
          </cell>
          <cell r="M83">
            <v>6</v>
          </cell>
          <cell r="N83">
            <v>0</v>
          </cell>
          <cell r="O83">
            <v>1</v>
          </cell>
          <cell r="P83">
            <v>3</v>
          </cell>
        </row>
        <row r="84">
          <cell r="G84" t="str">
            <v>105481-P.S.R. TILAMA</v>
          </cell>
          <cell r="I84">
            <v>1</v>
          </cell>
          <cell r="J84">
            <v>2</v>
          </cell>
          <cell r="K84">
            <v>0</v>
          </cell>
          <cell r="L84">
            <v>0</v>
          </cell>
          <cell r="M84">
            <v>2</v>
          </cell>
          <cell r="N84">
            <v>2</v>
          </cell>
          <cell r="O84">
            <v>2</v>
          </cell>
          <cell r="P84">
            <v>1</v>
          </cell>
        </row>
        <row r="85">
          <cell r="G85" t="str">
            <v>105511-P.S.R. LOS CONDORES</v>
          </cell>
          <cell r="H85">
            <v>3</v>
          </cell>
          <cell r="I85">
            <v>0</v>
          </cell>
          <cell r="J85">
            <v>1</v>
          </cell>
          <cell r="K85">
            <v>2</v>
          </cell>
          <cell r="L85">
            <v>3</v>
          </cell>
          <cell r="M85">
            <v>3</v>
          </cell>
          <cell r="N85">
            <v>0</v>
          </cell>
          <cell r="P85">
            <v>1</v>
          </cell>
        </row>
        <row r="86">
          <cell r="G86" t="str">
            <v>04204-SALAMANCA</v>
          </cell>
          <cell r="H86">
            <v>45</v>
          </cell>
          <cell r="I86">
            <v>53</v>
          </cell>
          <cell r="J86">
            <v>40</v>
          </cell>
          <cell r="K86">
            <v>73</v>
          </cell>
          <cell r="L86">
            <v>66</v>
          </cell>
          <cell r="M86">
            <v>53</v>
          </cell>
          <cell r="N86">
            <v>74</v>
          </cell>
          <cell r="O86">
            <v>57</v>
          </cell>
          <cell r="P86">
            <v>43</v>
          </cell>
        </row>
        <row r="87">
          <cell r="G87" t="str">
            <v>105104-HOSPITAL SALAMANCA</v>
          </cell>
          <cell r="H87">
            <v>23</v>
          </cell>
          <cell r="I87">
            <v>14</v>
          </cell>
          <cell r="J87">
            <v>9</v>
          </cell>
          <cell r="K87">
            <v>12</v>
          </cell>
          <cell r="L87">
            <v>24</v>
          </cell>
          <cell r="M87">
            <v>23</v>
          </cell>
          <cell r="N87">
            <v>39</v>
          </cell>
          <cell r="O87">
            <v>21</v>
          </cell>
          <cell r="P87">
            <v>13</v>
          </cell>
        </row>
        <row r="88">
          <cell r="G88" t="str">
            <v>105452-P.S.R. CUNCUMEN                 </v>
          </cell>
          <cell r="H88">
            <v>13</v>
          </cell>
          <cell r="I88">
            <v>31</v>
          </cell>
          <cell r="J88">
            <v>15</v>
          </cell>
          <cell r="K88">
            <v>40</v>
          </cell>
          <cell r="L88">
            <v>19</v>
          </cell>
          <cell r="M88">
            <v>14</v>
          </cell>
          <cell r="N88">
            <v>21</v>
          </cell>
          <cell r="O88">
            <v>13</v>
          </cell>
          <cell r="P88">
            <v>16</v>
          </cell>
        </row>
        <row r="89">
          <cell r="G89" t="str">
            <v>105453-P.S.R. TRANQUILLA</v>
          </cell>
          <cell r="H89">
            <v>1</v>
          </cell>
          <cell r="I89">
            <v>1</v>
          </cell>
          <cell r="J89">
            <v>5</v>
          </cell>
          <cell r="K89">
            <v>2</v>
          </cell>
          <cell r="L89">
            <v>4</v>
          </cell>
          <cell r="M89">
            <v>3</v>
          </cell>
          <cell r="N89">
            <v>4</v>
          </cell>
          <cell r="O89">
            <v>3</v>
          </cell>
          <cell r="P89">
            <v>3</v>
          </cell>
        </row>
        <row r="90">
          <cell r="G90" t="str">
            <v>105454-P.S.R. CUNLAGUA</v>
          </cell>
          <cell r="H90">
            <v>0</v>
          </cell>
          <cell r="I90">
            <v>1</v>
          </cell>
          <cell r="J90">
            <v>0</v>
          </cell>
          <cell r="K90">
            <v>1</v>
          </cell>
          <cell r="L90">
            <v>2</v>
          </cell>
          <cell r="M90">
            <v>0</v>
          </cell>
          <cell r="N90">
            <v>1</v>
          </cell>
          <cell r="O90">
            <v>1</v>
          </cell>
          <cell r="P90">
            <v>1</v>
          </cell>
        </row>
        <row r="91">
          <cell r="G91" t="str">
            <v>105455-P.S.R. CHILLEPIN</v>
          </cell>
          <cell r="H91">
            <v>3</v>
          </cell>
          <cell r="I91">
            <v>1</v>
          </cell>
          <cell r="J91">
            <v>1</v>
          </cell>
          <cell r="K91">
            <v>2</v>
          </cell>
          <cell r="L91">
            <v>4</v>
          </cell>
          <cell r="M91">
            <v>3</v>
          </cell>
          <cell r="N91">
            <v>1</v>
          </cell>
          <cell r="O91">
            <v>2</v>
          </cell>
          <cell r="P91">
            <v>3</v>
          </cell>
        </row>
        <row r="92">
          <cell r="G92" t="str">
            <v>105456-P.S.R. LLIMPO</v>
          </cell>
          <cell r="H92">
            <v>3</v>
          </cell>
          <cell r="I92">
            <v>1</v>
          </cell>
          <cell r="J92">
            <v>3</v>
          </cell>
          <cell r="K92">
            <v>3</v>
          </cell>
          <cell r="L92">
            <v>3</v>
          </cell>
          <cell r="M92">
            <v>2</v>
          </cell>
          <cell r="N92">
            <v>5</v>
          </cell>
          <cell r="O92">
            <v>3</v>
          </cell>
          <cell r="P92">
            <v>2</v>
          </cell>
        </row>
        <row r="93">
          <cell r="G93" t="str">
            <v>105457-P.S.R. SAN AGUSTIN</v>
          </cell>
          <cell r="H93">
            <v>0</v>
          </cell>
          <cell r="I93">
            <v>2</v>
          </cell>
          <cell r="J93">
            <v>1</v>
          </cell>
          <cell r="K93">
            <v>0</v>
          </cell>
          <cell r="L93">
            <v>0</v>
          </cell>
          <cell r="M93">
            <v>2</v>
          </cell>
          <cell r="N93">
            <v>0</v>
          </cell>
          <cell r="O93">
            <v>6</v>
          </cell>
          <cell r="P93">
            <v>0</v>
          </cell>
        </row>
        <row r="94">
          <cell r="G94" t="str">
            <v>105458-P.S.R. TAHUINCO</v>
          </cell>
          <cell r="H94">
            <v>0</v>
          </cell>
          <cell r="I94">
            <v>0</v>
          </cell>
          <cell r="J94">
            <v>1</v>
          </cell>
          <cell r="K94">
            <v>0</v>
          </cell>
          <cell r="L94">
            <v>2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G95" t="str">
            <v>105491-P.S.R. QUELEN BAJO</v>
          </cell>
          <cell r="H95">
            <v>1</v>
          </cell>
          <cell r="I95">
            <v>0</v>
          </cell>
          <cell r="J95">
            <v>2</v>
          </cell>
          <cell r="K95">
            <v>3</v>
          </cell>
          <cell r="L95">
            <v>3</v>
          </cell>
          <cell r="M95">
            <v>5</v>
          </cell>
          <cell r="N95">
            <v>2</v>
          </cell>
          <cell r="O95">
            <v>4</v>
          </cell>
          <cell r="P95">
            <v>4</v>
          </cell>
        </row>
        <row r="96">
          <cell r="G96" t="str">
            <v>105492-P.S.R. CAMISA</v>
          </cell>
          <cell r="H96">
            <v>1</v>
          </cell>
          <cell r="I96">
            <v>0</v>
          </cell>
          <cell r="J96">
            <v>1</v>
          </cell>
          <cell r="K96">
            <v>4</v>
          </cell>
          <cell r="L96">
            <v>1</v>
          </cell>
          <cell r="M96">
            <v>0</v>
          </cell>
          <cell r="N96">
            <v>1</v>
          </cell>
          <cell r="O96">
            <v>4</v>
          </cell>
          <cell r="P96">
            <v>1</v>
          </cell>
        </row>
        <row r="97">
          <cell r="G97" t="str">
            <v>105501-P.S.R. ARBOLEDA GRANDE</v>
          </cell>
          <cell r="H97">
            <v>0</v>
          </cell>
          <cell r="I97">
            <v>2</v>
          </cell>
          <cell r="J97">
            <v>2</v>
          </cell>
          <cell r="K97">
            <v>6</v>
          </cell>
          <cell r="L97">
            <v>4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</row>
        <row r="98">
          <cell r="G98" t="str">
            <v>04301-OVALLE</v>
          </cell>
          <cell r="H98">
            <v>199</v>
          </cell>
          <cell r="I98">
            <v>179</v>
          </cell>
          <cell r="J98">
            <v>305</v>
          </cell>
          <cell r="K98">
            <v>164</v>
          </cell>
          <cell r="L98">
            <v>244</v>
          </cell>
          <cell r="M98">
            <v>369</v>
          </cell>
          <cell r="N98">
            <v>300</v>
          </cell>
          <cell r="O98">
            <v>249</v>
          </cell>
          <cell r="P98">
            <v>202</v>
          </cell>
        </row>
        <row r="99">
          <cell r="G99" t="str">
            <v>105315-CES. RURAL C. DE TAMAYA</v>
          </cell>
          <cell r="H99">
            <v>23</v>
          </cell>
          <cell r="I99">
            <v>5</v>
          </cell>
          <cell r="J99">
            <v>61</v>
          </cell>
          <cell r="K99">
            <v>2</v>
          </cell>
          <cell r="L99">
            <v>18</v>
          </cell>
          <cell r="M99">
            <v>6</v>
          </cell>
          <cell r="N99">
            <v>16</v>
          </cell>
          <cell r="O99">
            <v>26</v>
          </cell>
          <cell r="P99">
            <v>2</v>
          </cell>
        </row>
        <row r="100">
          <cell r="G100" t="str">
            <v>105317-CES. JORGE JORDAN D.</v>
          </cell>
          <cell r="H100">
            <v>123</v>
          </cell>
          <cell r="I100">
            <v>65</v>
          </cell>
          <cell r="J100">
            <v>130</v>
          </cell>
          <cell r="K100">
            <v>74</v>
          </cell>
          <cell r="L100">
            <v>81</v>
          </cell>
          <cell r="M100">
            <v>75</v>
          </cell>
          <cell r="N100">
            <v>87</v>
          </cell>
          <cell r="O100">
            <v>67</v>
          </cell>
          <cell r="P100">
            <v>100</v>
          </cell>
        </row>
        <row r="101">
          <cell r="G101" t="str">
            <v>105322-CES. MARCOS MACUADA</v>
          </cell>
          <cell r="H101">
            <v>21</v>
          </cell>
          <cell r="I101">
            <v>47</v>
          </cell>
          <cell r="J101">
            <v>30</v>
          </cell>
          <cell r="K101">
            <v>45</v>
          </cell>
          <cell r="L101">
            <v>66</v>
          </cell>
          <cell r="M101">
            <v>167</v>
          </cell>
          <cell r="N101">
            <v>117</v>
          </cell>
          <cell r="O101">
            <v>53</v>
          </cell>
          <cell r="P101">
            <v>43</v>
          </cell>
        </row>
        <row r="102">
          <cell r="G102" t="str">
            <v>105324-CES. SOTAQUI</v>
          </cell>
          <cell r="H102">
            <v>16</v>
          </cell>
          <cell r="I102">
            <v>16</v>
          </cell>
          <cell r="J102">
            <v>17</v>
          </cell>
          <cell r="K102">
            <v>14</v>
          </cell>
          <cell r="L102">
            <v>36</v>
          </cell>
          <cell r="M102">
            <v>3</v>
          </cell>
          <cell r="N102">
            <v>2</v>
          </cell>
          <cell r="O102">
            <v>7</v>
          </cell>
          <cell r="P102">
            <v>2</v>
          </cell>
        </row>
        <row r="103">
          <cell r="G103" t="str">
            <v>105415-P.S.R. BARRAZA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G104" t="str">
            <v>105416-P.S.R. CAMARICO                  </v>
          </cell>
          <cell r="I104">
            <v>1</v>
          </cell>
          <cell r="J104">
            <v>10</v>
          </cell>
          <cell r="K104">
            <v>1</v>
          </cell>
          <cell r="L104">
            <v>5</v>
          </cell>
          <cell r="M104">
            <v>8</v>
          </cell>
          <cell r="N104">
            <v>5</v>
          </cell>
          <cell r="O104">
            <v>41</v>
          </cell>
          <cell r="P104">
            <v>2</v>
          </cell>
        </row>
        <row r="105">
          <cell r="G105" t="str">
            <v>105417-P.S.R. ALCONES BAJOS</v>
          </cell>
          <cell r="I105">
            <v>5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1</v>
          </cell>
          <cell r="O105">
            <v>0</v>
          </cell>
          <cell r="P105">
            <v>0</v>
          </cell>
        </row>
        <row r="106">
          <cell r="G106" t="str">
            <v>105419-P.S.R. LAS SOSSAS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G107" t="str">
            <v>105420-P.S.R. LIMARI</v>
          </cell>
          <cell r="I107">
            <v>0</v>
          </cell>
          <cell r="J107">
            <v>4</v>
          </cell>
          <cell r="K107">
            <v>7</v>
          </cell>
          <cell r="L107">
            <v>9</v>
          </cell>
          <cell r="M107">
            <v>6</v>
          </cell>
          <cell r="N107">
            <v>20</v>
          </cell>
          <cell r="O107">
            <v>2</v>
          </cell>
          <cell r="P107">
            <v>11</v>
          </cell>
        </row>
        <row r="108">
          <cell r="G108" t="str">
            <v>105422-P.S.R. HORNILLOS</v>
          </cell>
          <cell r="J108">
            <v>2</v>
          </cell>
          <cell r="K108">
            <v>0</v>
          </cell>
          <cell r="L108">
            <v>1</v>
          </cell>
          <cell r="M108">
            <v>4</v>
          </cell>
          <cell r="O108">
            <v>0</v>
          </cell>
          <cell r="P108">
            <v>0</v>
          </cell>
        </row>
        <row r="109">
          <cell r="G109" t="str">
            <v>105437-P.S.R. CHALINGA</v>
          </cell>
          <cell r="I109">
            <v>0</v>
          </cell>
          <cell r="J109">
            <v>1</v>
          </cell>
          <cell r="K109">
            <v>0</v>
          </cell>
          <cell r="L109">
            <v>0</v>
          </cell>
          <cell r="M109">
            <v>2</v>
          </cell>
          <cell r="O109">
            <v>0</v>
          </cell>
          <cell r="P109">
            <v>0</v>
          </cell>
        </row>
        <row r="110">
          <cell r="G110" t="str">
            <v>105439-P.S.R. CERRO BLANCO</v>
          </cell>
          <cell r="H110">
            <v>2</v>
          </cell>
          <cell r="I110">
            <v>4</v>
          </cell>
          <cell r="J110">
            <v>2</v>
          </cell>
          <cell r="K110">
            <v>2</v>
          </cell>
          <cell r="L110">
            <v>3</v>
          </cell>
          <cell r="M110">
            <v>5</v>
          </cell>
          <cell r="N110">
            <v>4</v>
          </cell>
          <cell r="O110">
            <v>0</v>
          </cell>
          <cell r="P110">
            <v>1</v>
          </cell>
        </row>
        <row r="111">
          <cell r="G111" t="str">
            <v>105507-P.S.R. HUAMALATA</v>
          </cell>
          <cell r="H111">
            <v>6</v>
          </cell>
          <cell r="I111">
            <v>6</v>
          </cell>
          <cell r="J111">
            <v>3</v>
          </cell>
          <cell r="K111">
            <v>4</v>
          </cell>
          <cell r="L111">
            <v>5</v>
          </cell>
          <cell r="M111">
            <v>8</v>
          </cell>
          <cell r="N111">
            <v>1</v>
          </cell>
          <cell r="O111">
            <v>4</v>
          </cell>
          <cell r="P111">
            <v>8</v>
          </cell>
        </row>
        <row r="112">
          <cell r="G112" t="str">
            <v>105510-P.S.R. RECOLETA</v>
          </cell>
          <cell r="H112">
            <v>0</v>
          </cell>
          <cell r="I112">
            <v>2</v>
          </cell>
          <cell r="J112">
            <v>2</v>
          </cell>
          <cell r="K112">
            <v>1</v>
          </cell>
          <cell r="L112">
            <v>3</v>
          </cell>
          <cell r="M112">
            <v>35</v>
          </cell>
          <cell r="N112">
            <v>12</v>
          </cell>
          <cell r="O112">
            <v>0</v>
          </cell>
          <cell r="P112">
            <v>14</v>
          </cell>
        </row>
        <row r="113">
          <cell r="G113" t="str">
            <v>105722-CECOF SAN JOSE DE LA DEHESA</v>
          </cell>
          <cell r="H113">
            <v>5</v>
          </cell>
          <cell r="I113">
            <v>22</v>
          </cell>
          <cell r="J113">
            <v>21</v>
          </cell>
          <cell r="K113">
            <v>12</v>
          </cell>
          <cell r="L113">
            <v>14</v>
          </cell>
          <cell r="M113">
            <v>40</v>
          </cell>
          <cell r="N113">
            <v>14</v>
          </cell>
          <cell r="O113">
            <v>22</v>
          </cell>
          <cell r="P113">
            <v>6</v>
          </cell>
        </row>
        <row r="114">
          <cell r="G114" t="str">
            <v>105723-CECOF LIMARI</v>
          </cell>
          <cell r="H114">
            <v>3</v>
          </cell>
          <cell r="I114">
            <v>6</v>
          </cell>
          <cell r="J114">
            <v>22</v>
          </cell>
          <cell r="K114">
            <v>2</v>
          </cell>
          <cell r="L114">
            <v>0</v>
          </cell>
          <cell r="M114">
            <v>9</v>
          </cell>
          <cell r="N114">
            <v>21</v>
          </cell>
          <cell r="O114">
            <v>27</v>
          </cell>
          <cell r="P114">
            <v>13</v>
          </cell>
        </row>
        <row r="115">
          <cell r="G115" t="str">
            <v>04302-COMBARBALÁ</v>
          </cell>
          <cell r="H115">
            <v>5</v>
          </cell>
          <cell r="I115">
            <v>13</v>
          </cell>
          <cell r="J115">
            <v>17</v>
          </cell>
          <cell r="K115">
            <v>20</v>
          </cell>
          <cell r="L115">
            <v>34</v>
          </cell>
          <cell r="M115">
            <v>52</v>
          </cell>
          <cell r="N115">
            <v>25</v>
          </cell>
          <cell r="O115">
            <v>18</v>
          </cell>
          <cell r="P115">
            <v>22</v>
          </cell>
        </row>
        <row r="116">
          <cell r="G116" t="str">
            <v>105105-HOSPITAL COMBARBALA</v>
          </cell>
          <cell r="H116">
            <v>4</v>
          </cell>
          <cell r="I116">
            <v>7</v>
          </cell>
          <cell r="J116">
            <v>11</v>
          </cell>
          <cell r="K116">
            <v>7</v>
          </cell>
          <cell r="L116">
            <v>6</v>
          </cell>
          <cell r="M116">
            <v>5</v>
          </cell>
          <cell r="N116">
            <v>9</v>
          </cell>
          <cell r="O116">
            <v>5</v>
          </cell>
          <cell r="P116">
            <v>5</v>
          </cell>
        </row>
        <row r="117">
          <cell r="G117" t="str">
            <v>105433-P.S.R. SAN LORENZO</v>
          </cell>
          <cell r="I117">
            <v>0</v>
          </cell>
          <cell r="J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1</v>
          </cell>
          <cell r="P117">
            <v>0</v>
          </cell>
        </row>
        <row r="118">
          <cell r="G118" t="str">
            <v>105434-P.S.R. SAN MARCOS</v>
          </cell>
          <cell r="H118">
            <v>0</v>
          </cell>
          <cell r="I118">
            <v>0</v>
          </cell>
          <cell r="J118">
            <v>1</v>
          </cell>
          <cell r="K118">
            <v>5</v>
          </cell>
          <cell r="L118">
            <v>8</v>
          </cell>
          <cell r="M118">
            <v>18</v>
          </cell>
          <cell r="N118">
            <v>5</v>
          </cell>
          <cell r="O118">
            <v>4</v>
          </cell>
          <cell r="P118">
            <v>2</v>
          </cell>
        </row>
        <row r="119">
          <cell r="G119" t="str">
            <v>105441-P.S.R. MANQUEHUA</v>
          </cell>
          <cell r="H119">
            <v>1</v>
          </cell>
          <cell r="I119">
            <v>1</v>
          </cell>
          <cell r="J119">
            <v>0</v>
          </cell>
          <cell r="K119">
            <v>0</v>
          </cell>
          <cell r="L119">
            <v>1</v>
          </cell>
          <cell r="M119">
            <v>10</v>
          </cell>
          <cell r="N119">
            <v>0</v>
          </cell>
          <cell r="O119">
            <v>3</v>
          </cell>
          <cell r="P119">
            <v>1</v>
          </cell>
        </row>
        <row r="120">
          <cell r="G120" t="str">
            <v>105459-P.S.R. BARRANCAS                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1</v>
          </cell>
          <cell r="O120">
            <v>1</v>
          </cell>
          <cell r="P120">
            <v>0</v>
          </cell>
        </row>
        <row r="121">
          <cell r="G121" t="str">
            <v>105460-P.S.R. COGOTI 18</v>
          </cell>
          <cell r="H121">
            <v>0</v>
          </cell>
          <cell r="I121">
            <v>0</v>
          </cell>
          <cell r="J121">
            <v>0</v>
          </cell>
          <cell r="K121">
            <v>1</v>
          </cell>
          <cell r="L121">
            <v>8</v>
          </cell>
          <cell r="M121">
            <v>0</v>
          </cell>
          <cell r="N121">
            <v>1</v>
          </cell>
          <cell r="O121">
            <v>0</v>
          </cell>
          <cell r="P121">
            <v>0</v>
          </cell>
        </row>
        <row r="122">
          <cell r="G122" t="str">
            <v>105461-P.S.R. EL HUACHO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G123" t="str">
            <v>105462-P.S.R. EL SAUCE</v>
          </cell>
          <cell r="H123">
            <v>0</v>
          </cell>
          <cell r="I123">
            <v>0</v>
          </cell>
          <cell r="J123">
            <v>0</v>
          </cell>
          <cell r="K123">
            <v>4</v>
          </cell>
          <cell r="L123">
            <v>2</v>
          </cell>
          <cell r="M123">
            <v>1</v>
          </cell>
          <cell r="N123">
            <v>1</v>
          </cell>
          <cell r="O123">
            <v>1</v>
          </cell>
          <cell r="P123">
            <v>0</v>
          </cell>
        </row>
        <row r="124">
          <cell r="G124" t="str">
            <v>105463-P.S.R. QUILITAPIA</v>
          </cell>
          <cell r="H124">
            <v>0</v>
          </cell>
          <cell r="I124">
            <v>3</v>
          </cell>
          <cell r="J124">
            <v>1</v>
          </cell>
          <cell r="K124">
            <v>0</v>
          </cell>
          <cell r="L124">
            <v>0</v>
          </cell>
          <cell r="M124">
            <v>4</v>
          </cell>
          <cell r="N124">
            <v>1</v>
          </cell>
          <cell r="O124">
            <v>2</v>
          </cell>
          <cell r="P124">
            <v>9</v>
          </cell>
        </row>
        <row r="125">
          <cell r="G125" t="str">
            <v>105464-P.S.R. LA LIGUA</v>
          </cell>
          <cell r="H125">
            <v>0</v>
          </cell>
          <cell r="I125">
            <v>1</v>
          </cell>
          <cell r="J125">
            <v>0</v>
          </cell>
          <cell r="K125">
            <v>1</v>
          </cell>
          <cell r="L125">
            <v>5</v>
          </cell>
          <cell r="M125">
            <v>4</v>
          </cell>
          <cell r="N125">
            <v>1</v>
          </cell>
          <cell r="O125">
            <v>0</v>
          </cell>
          <cell r="P125">
            <v>1</v>
          </cell>
        </row>
        <row r="126">
          <cell r="G126" t="str">
            <v>105465-P.S.R. RAMADILLA</v>
          </cell>
          <cell r="H126">
            <v>0</v>
          </cell>
          <cell r="I126">
            <v>0</v>
          </cell>
          <cell r="J126">
            <v>0</v>
          </cell>
          <cell r="K126">
            <v>1</v>
          </cell>
          <cell r="L126">
            <v>0</v>
          </cell>
          <cell r="M126">
            <v>5</v>
          </cell>
          <cell r="N126">
            <v>2</v>
          </cell>
          <cell r="O126">
            <v>0</v>
          </cell>
          <cell r="P126">
            <v>1</v>
          </cell>
        </row>
        <row r="127">
          <cell r="G127" t="str">
            <v>105466-P.S.R. VALLE HERMOSO</v>
          </cell>
          <cell r="H127">
            <v>0</v>
          </cell>
          <cell r="I127">
            <v>0</v>
          </cell>
          <cell r="K127">
            <v>1</v>
          </cell>
          <cell r="L127">
            <v>2</v>
          </cell>
          <cell r="N127">
            <v>3</v>
          </cell>
          <cell r="O127">
            <v>1</v>
          </cell>
          <cell r="P127">
            <v>0</v>
          </cell>
        </row>
        <row r="128">
          <cell r="G128" t="str">
            <v>105490-P.S.R. EL DURAZNO</v>
          </cell>
          <cell r="H128">
            <v>0</v>
          </cell>
          <cell r="I128">
            <v>1</v>
          </cell>
          <cell r="J128">
            <v>4</v>
          </cell>
          <cell r="K128">
            <v>0</v>
          </cell>
          <cell r="L128">
            <v>2</v>
          </cell>
          <cell r="M128">
            <v>2</v>
          </cell>
          <cell r="N128">
            <v>1</v>
          </cell>
          <cell r="O128">
            <v>0</v>
          </cell>
          <cell r="P128">
            <v>3</v>
          </cell>
        </row>
        <row r="129">
          <cell r="G129" t="str">
            <v>04303-MONTE PATRIA</v>
          </cell>
          <cell r="H129">
            <v>15</v>
          </cell>
          <cell r="I129">
            <v>34</v>
          </cell>
          <cell r="J129">
            <v>55</v>
          </cell>
          <cell r="K129">
            <v>51</v>
          </cell>
          <cell r="L129">
            <v>72</v>
          </cell>
          <cell r="M129">
            <v>236</v>
          </cell>
          <cell r="N129">
            <v>30</v>
          </cell>
          <cell r="O129">
            <v>94</v>
          </cell>
          <cell r="P129">
            <v>82</v>
          </cell>
        </row>
        <row r="130">
          <cell r="G130" t="str">
            <v>105307-CES. RURAL MONTE PATRIA</v>
          </cell>
          <cell r="H130">
            <v>0</v>
          </cell>
          <cell r="I130">
            <v>15</v>
          </cell>
          <cell r="J130">
            <v>8</v>
          </cell>
          <cell r="K130">
            <v>9</v>
          </cell>
          <cell r="L130">
            <v>20</v>
          </cell>
          <cell r="M130">
            <v>91</v>
          </cell>
          <cell r="N130">
            <v>9</v>
          </cell>
          <cell r="O130">
            <v>70</v>
          </cell>
          <cell r="P130">
            <v>44</v>
          </cell>
        </row>
        <row r="131">
          <cell r="G131" t="str">
            <v>105311-CES. RURAL CHAÑARAL ALTO</v>
          </cell>
          <cell r="H131">
            <v>2</v>
          </cell>
          <cell r="I131">
            <v>0</v>
          </cell>
          <cell r="J131">
            <v>15</v>
          </cell>
          <cell r="K131">
            <v>0</v>
          </cell>
          <cell r="L131">
            <v>6</v>
          </cell>
          <cell r="M131">
            <v>59</v>
          </cell>
          <cell r="N131">
            <v>6</v>
          </cell>
          <cell r="O131">
            <v>3</v>
          </cell>
          <cell r="P131">
            <v>14</v>
          </cell>
        </row>
        <row r="132">
          <cell r="G132" t="str">
            <v>105312-CES. RURAL CAREN</v>
          </cell>
          <cell r="H132">
            <v>0</v>
          </cell>
          <cell r="I132">
            <v>0</v>
          </cell>
          <cell r="J132">
            <v>0</v>
          </cell>
          <cell r="K132">
            <v>4</v>
          </cell>
          <cell r="L132">
            <v>13</v>
          </cell>
          <cell r="M132">
            <v>8</v>
          </cell>
          <cell r="N132">
            <v>1</v>
          </cell>
          <cell r="O132">
            <v>8</v>
          </cell>
          <cell r="P132">
            <v>10</v>
          </cell>
        </row>
        <row r="133">
          <cell r="G133" t="str">
            <v>105318-CES. RURAL EL PALQUI</v>
          </cell>
          <cell r="H133">
            <v>8</v>
          </cell>
          <cell r="I133">
            <v>12</v>
          </cell>
          <cell r="J133">
            <v>25</v>
          </cell>
          <cell r="K133">
            <v>8</v>
          </cell>
          <cell r="L133">
            <v>13</v>
          </cell>
          <cell r="M133">
            <v>57</v>
          </cell>
          <cell r="N133">
            <v>6</v>
          </cell>
          <cell r="O133">
            <v>4</v>
          </cell>
          <cell r="P133">
            <v>6</v>
          </cell>
        </row>
        <row r="134">
          <cell r="G134" t="str">
            <v>105425-P.S.R. CHILECITO</v>
          </cell>
          <cell r="H134">
            <v>3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0</v>
          </cell>
          <cell r="O134">
            <v>0</v>
          </cell>
          <cell r="P134">
            <v>0</v>
          </cell>
        </row>
        <row r="135">
          <cell r="G135" t="str">
            <v>105427-P.S.R. HACIENDA VALDIVIA</v>
          </cell>
          <cell r="H135">
            <v>0</v>
          </cell>
          <cell r="I135">
            <v>3</v>
          </cell>
          <cell r="J135">
            <v>2</v>
          </cell>
          <cell r="K135">
            <v>4</v>
          </cell>
          <cell r="L135">
            <v>4</v>
          </cell>
          <cell r="M135">
            <v>2</v>
          </cell>
          <cell r="N135">
            <v>0</v>
          </cell>
          <cell r="O135">
            <v>2</v>
          </cell>
          <cell r="P135">
            <v>1</v>
          </cell>
        </row>
        <row r="136">
          <cell r="G136" t="str">
            <v>105428-P.S.R. HUATULAME</v>
          </cell>
          <cell r="I136">
            <v>0</v>
          </cell>
          <cell r="J136">
            <v>1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P136">
            <v>0</v>
          </cell>
        </row>
        <row r="137">
          <cell r="G137" t="str">
            <v>105430-P.S.R. MIALQUI</v>
          </cell>
          <cell r="H137">
            <v>1</v>
          </cell>
          <cell r="I137">
            <v>0</v>
          </cell>
          <cell r="J137">
            <v>1</v>
          </cell>
          <cell r="L137">
            <v>3</v>
          </cell>
          <cell r="M137">
            <v>3</v>
          </cell>
          <cell r="N137">
            <v>3</v>
          </cell>
          <cell r="O137">
            <v>1</v>
          </cell>
          <cell r="P137">
            <v>0</v>
          </cell>
        </row>
        <row r="138">
          <cell r="G138" t="str">
            <v>105431-P.S.R. PEDREGAL</v>
          </cell>
          <cell r="H138">
            <v>0</v>
          </cell>
          <cell r="I138">
            <v>1</v>
          </cell>
          <cell r="J138">
            <v>1</v>
          </cell>
          <cell r="K138">
            <v>7</v>
          </cell>
          <cell r="L138">
            <v>3</v>
          </cell>
          <cell r="M138">
            <v>5</v>
          </cell>
          <cell r="N138">
            <v>2</v>
          </cell>
          <cell r="O138">
            <v>4</v>
          </cell>
          <cell r="P138">
            <v>1</v>
          </cell>
        </row>
        <row r="139">
          <cell r="G139" t="str">
            <v>105432-P.S.R. RAPEL</v>
          </cell>
          <cell r="H139">
            <v>1</v>
          </cell>
          <cell r="I139">
            <v>0</v>
          </cell>
          <cell r="J139">
            <v>0</v>
          </cell>
          <cell r="K139">
            <v>16</v>
          </cell>
          <cell r="L139">
            <v>3</v>
          </cell>
          <cell r="M139">
            <v>8</v>
          </cell>
          <cell r="N139">
            <v>3</v>
          </cell>
          <cell r="O139">
            <v>0</v>
          </cell>
          <cell r="P139">
            <v>1</v>
          </cell>
        </row>
        <row r="140">
          <cell r="G140" t="str">
            <v>105435-P.S.R. TULAHUEN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3</v>
          </cell>
        </row>
        <row r="141">
          <cell r="G141" t="str">
            <v>105436-P.S.R. EL MAITEN</v>
          </cell>
          <cell r="H141">
            <v>0</v>
          </cell>
          <cell r="I141">
            <v>1</v>
          </cell>
          <cell r="J141">
            <v>2</v>
          </cell>
          <cell r="K141">
            <v>2</v>
          </cell>
          <cell r="L141">
            <v>2</v>
          </cell>
          <cell r="M141">
            <v>1</v>
          </cell>
          <cell r="N141">
            <v>0</v>
          </cell>
          <cell r="O141">
            <v>2</v>
          </cell>
          <cell r="P141">
            <v>2</v>
          </cell>
        </row>
        <row r="142">
          <cell r="G142" t="str">
            <v>105489-P.S.R. RAMADAS DE TULAHUEN</v>
          </cell>
          <cell r="K142">
            <v>0</v>
          </cell>
          <cell r="L142">
            <v>5</v>
          </cell>
        </row>
        <row r="143">
          <cell r="G143" t="str">
            <v>04304-PUNITAQUI</v>
          </cell>
          <cell r="H143">
            <v>0</v>
          </cell>
          <cell r="I143">
            <v>0</v>
          </cell>
          <cell r="J143">
            <v>44</v>
          </cell>
          <cell r="K143">
            <v>0</v>
          </cell>
          <cell r="L143">
            <v>0</v>
          </cell>
          <cell r="M143">
            <v>78</v>
          </cell>
          <cell r="N143">
            <v>0</v>
          </cell>
          <cell r="O143">
            <v>117</v>
          </cell>
          <cell r="P143">
            <v>5</v>
          </cell>
        </row>
        <row r="144">
          <cell r="G144" t="str">
            <v>105308-CES. RURAL PUNITAQUI</v>
          </cell>
          <cell r="H144">
            <v>0</v>
          </cell>
          <cell r="I144">
            <v>0</v>
          </cell>
          <cell r="J144">
            <v>44</v>
          </cell>
          <cell r="K144">
            <v>0</v>
          </cell>
          <cell r="L144">
            <v>0</v>
          </cell>
          <cell r="M144">
            <v>78</v>
          </cell>
          <cell r="N144">
            <v>0</v>
          </cell>
          <cell r="O144">
            <v>117</v>
          </cell>
          <cell r="P144">
            <v>5</v>
          </cell>
        </row>
        <row r="145">
          <cell r="G145" t="str">
            <v>105440-P.S.R. DIVISADERO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M145">
            <v>0</v>
          </cell>
          <cell r="O145">
            <v>0</v>
          </cell>
          <cell r="P145">
            <v>0</v>
          </cell>
        </row>
        <row r="146">
          <cell r="G146" t="str">
            <v>105442-P.S.R. SAN PEDRO DE QUILES</v>
          </cell>
          <cell r="M146">
            <v>0</v>
          </cell>
        </row>
        <row r="147">
          <cell r="G147" t="str">
            <v>105508-P.S.R. EL PARRAL DE QUILES  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P147">
            <v>0</v>
          </cell>
        </row>
        <row r="148">
          <cell r="G148" t="str">
            <v>04305-RIO HURATDO</v>
          </cell>
          <cell r="H148">
            <v>5</v>
          </cell>
          <cell r="I148">
            <v>3</v>
          </cell>
          <cell r="J148">
            <v>12</v>
          </cell>
          <cell r="K148">
            <v>11</v>
          </cell>
          <cell r="L148">
            <v>7</v>
          </cell>
          <cell r="M148">
            <v>13</v>
          </cell>
          <cell r="N148">
            <v>25</v>
          </cell>
          <cell r="O148">
            <v>11</v>
          </cell>
          <cell r="P148">
            <v>8</v>
          </cell>
        </row>
        <row r="149">
          <cell r="G149" t="str">
            <v>105310-CES. RURAL PICHASCA</v>
          </cell>
          <cell r="H149">
            <v>1</v>
          </cell>
          <cell r="J149">
            <v>2</v>
          </cell>
          <cell r="K149">
            <v>4</v>
          </cell>
          <cell r="L149">
            <v>0</v>
          </cell>
          <cell r="M149">
            <v>7</v>
          </cell>
          <cell r="N149">
            <v>11</v>
          </cell>
          <cell r="O149">
            <v>4</v>
          </cell>
          <cell r="P149">
            <v>1</v>
          </cell>
        </row>
        <row r="150">
          <cell r="G150" t="str">
            <v>105409-P.S.R. EL CHAÑAR</v>
          </cell>
          <cell r="H150">
            <v>2</v>
          </cell>
          <cell r="I150">
            <v>0</v>
          </cell>
          <cell r="K150">
            <v>2</v>
          </cell>
          <cell r="L150">
            <v>0</v>
          </cell>
          <cell r="M150">
            <v>0</v>
          </cell>
          <cell r="N150">
            <v>0</v>
          </cell>
          <cell r="O150">
            <v>1</v>
          </cell>
          <cell r="P150">
            <v>0</v>
          </cell>
        </row>
        <row r="151">
          <cell r="G151" t="str">
            <v>105410-P.S.R. HURTADO</v>
          </cell>
          <cell r="H151">
            <v>2</v>
          </cell>
          <cell r="I151">
            <v>0</v>
          </cell>
          <cell r="J151">
            <v>5</v>
          </cell>
          <cell r="K151">
            <v>1</v>
          </cell>
          <cell r="L151">
            <v>1</v>
          </cell>
          <cell r="M151">
            <v>2</v>
          </cell>
          <cell r="N151">
            <v>1</v>
          </cell>
          <cell r="O151">
            <v>3</v>
          </cell>
          <cell r="P151">
            <v>3</v>
          </cell>
        </row>
        <row r="152">
          <cell r="G152" t="str">
            <v>105411-P.S.R. LAS BREAS</v>
          </cell>
          <cell r="H152">
            <v>0</v>
          </cell>
          <cell r="I152">
            <v>0</v>
          </cell>
          <cell r="J152">
            <v>3</v>
          </cell>
          <cell r="L152">
            <v>0</v>
          </cell>
          <cell r="M152">
            <v>0</v>
          </cell>
          <cell r="N152">
            <v>3</v>
          </cell>
          <cell r="P152">
            <v>1</v>
          </cell>
        </row>
        <row r="153">
          <cell r="G153" t="str">
            <v>105413-P.S.R. SAMO ALTO</v>
          </cell>
          <cell r="J153">
            <v>1</v>
          </cell>
          <cell r="K153">
            <v>4</v>
          </cell>
          <cell r="L153">
            <v>3</v>
          </cell>
          <cell r="M153">
            <v>4</v>
          </cell>
          <cell r="N153">
            <v>0</v>
          </cell>
          <cell r="O153">
            <v>1</v>
          </cell>
          <cell r="P153">
            <v>3</v>
          </cell>
        </row>
        <row r="154">
          <cell r="G154" t="str">
            <v>105414-P.S.R. SERON</v>
          </cell>
          <cell r="H154">
            <v>0</v>
          </cell>
          <cell r="I154">
            <v>3</v>
          </cell>
          <cell r="J154">
            <v>1</v>
          </cell>
          <cell r="K154">
            <v>0</v>
          </cell>
          <cell r="L154">
            <v>1</v>
          </cell>
          <cell r="N154">
            <v>0</v>
          </cell>
          <cell r="O154">
            <v>2</v>
          </cell>
          <cell r="P154">
            <v>0</v>
          </cell>
        </row>
        <row r="155">
          <cell r="G155" t="str">
            <v>105503-P.S.R. TABAQUEROS</v>
          </cell>
          <cell r="H155">
            <v>0</v>
          </cell>
          <cell r="L155">
            <v>2</v>
          </cell>
          <cell r="M155">
            <v>0</v>
          </cell>
          <cell r="N155">
            <v>10</v>
          </cell>
          <cell r="O155">
            <v>0</v>
          </cell>
          <cell r="P155">
            <v>0</v>
          </cell>
        </row>
        <row r="156">
          <cell r="G156" t="str">
            <v>Total general</v>
          </cell>
          <cell r="H156">
            <v>812</v>
          </cell>
          <cell r="I156">
            <v>1079</v>
          </cell>
          <cell r="J156">
            <v>2052</v>
          </cell>
          <cell r="K156">
            <v>1957</v>
          </cell>
          <cell r="L156">
            <v>1709</v>
          </cell>
          <cell r="M156">
            <v>1753</v>
          </cell>
          <cell r="N156">
            <v>1361</v>
          </cell>
          <cell r="O156">
            <v>1574</v>
          </cell>
          <cell r="P156">
            <v>1470</v>
          </cell>
        </row>
      </sheetData>
      <sheetData sheetId="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376</v>
          </cell>
          <cell r="I4">
            <v>376</v>
          </cell>
        </row>
        <row r="5">
          <cell r="G5" t="str">
            <v>105300-CES. CARDENAL CARO</v>
          </cell>
          <cell r="H5">
            <v>38</v>
          </cell>
          <cell r="I5">
            <v>38</v>
          </cell>
        </row>
        <row r="6">
          <cell r="G6" t="str">
            <v>105301-CES. LAS COMPAÑIAS</v>
          </cell>
          <cell r="H6">
            <v>40</v>
          </cell>
          <cell r="I6">
            <v>40</v>
          </cell>
        </row>
        <row r="7">
          <cell r="G7" t="str">
            <v>105302-CES. PEDRO AGUIRRE C.</v>
          </cell>
          <cell r="H7">
            <v>73</v>
          </cell>
          <cell r="I7">
            <v>73</v>
          </cell>
        </row>
        <row r="8">
          <cell r="G8" t="str">
            <v>105313-CES. SCHAFFHAUSER</v>
          </cell>
          <cell r="H8">
            <v>40</v>
          </cell>
          <cell r="I8">
            <v>40</v>
          </cell>
        </row>
        <row r="9">
          <cell r="G9" t="str">
            <v>105319-CES. CARDENAL R.S.H.</v>
          </cell>
          <cell r="H9">
            <v>76</v>
          </cell>
          <cell r="I9">
            <v>76</v>
          </cell>
        </row>
        <row r="10">
          <cell r="G10" t="str">
            <v>105325-CESFAM JUAN PABLO II</v>
          </cell>
          <cell r="H10">
            <v>54</v>
          </cell>
          <cell r="I10">
            <v>54</v>
          </cell>
        </row>
        <row r="11">
          <cell r="G11" t="str">
            <v>105400-P.S.R. ALGARROBITO            </v>
          </cell>
          <cell r="H11">
            <v>19</v>
          </cell>
          <cell r="I11">
            <v>19</v>
          </cell>
        </row>
        <row r="12">
          <cell r="G12" t="str">
            <v>105401-P.S.R. LAS ROJAS</v>
          </cell>
          <cell r="H12">
            <v>5</v>
          </cell>
          <cell r="I12">
            <v>5</v>
          </cell>
        </row>
        <row r="13">
          <cell r="G13" t="str">
            <v>105402-P.S.R. EL ROMERO</v>
          </cell>
          <cell r="H13">
            <v>7</v>
          </cell>
          <cell r="I13">
            <v>7</v>
          </cell>
        </row>
        <row r="14">
          <cell r="G14" t="str">
            <v>105499-P.S.R. LAMBERT</v>
          </cell>
          <cell r="H14">
            <v>4</v>
          </cell>
          <cell r="I14">
            <v>4</v>
          </cell>
        </row>
        <row r="15">
          <cell r="G15" t="str">
            <v>105700-CECOF VILLA EL INDIO</v>
          </cell>
          <cell r="H15">
            <v>12</v>
          </cell>
          <cell r="I15">
            <v>12</v>
          </cell>
        </row>
        <row r="16">
          <cell r="G16" t="str">
            <v>105701-CECOF VILLA ALEMANIA</v>
          </cell>
          <cell r="H16">
            <v>2</v>
          </cell>
          <cell r="I16">
            <v>2</v>
          </cell>
        </row>
        <row r="17">
          <cell r="G17" t="str">
            <v>105702-CECOF VILLA LAMBERT</v>
          </cell>
          <cell r="H17">
            <v>6</v>
          </cell>
          <cell r="I17">
            <v>6</v>
          </cell>
        </row>
        <row r="18">
          <cell r="G18" t="str">
            <v>04102-COQUIMBO</v>
          </cell>
          <cell r="H18">
            <v>912</v>
          </cell>
          <cell r="I18">
            <v>912</v>
          </cell>
        </row>
        <row r="19">
          <cell r="G19" t="str">
            <v>105101-HOSPITAL COQUIMBO</v>
          </cell>
          <cell r="H19">
            <v>43</v>
          </cell>
          <cell r="I19">
            <v>43</v>
          </cell>
        </row>
        <row r="20">
          <cell r="G20" t="str">
            <v>105303-CES. SAN JUAN</v>
          </cell>
          <cell r="H20">
            <v>99</v>
          </cell>
          <cell r="I20">
            <v>99</v>
          </cell>
        </row>
        <row r="21">
          <cell r="G21" t="str">
            <v>105304-CES. SANTA CECILIA</v>
          </cell>
          <cell r="H21">
            <v>56</v>
          </cell>
          <cell r="I21">
            <v>56</v>
          </cell>
        </row>
        <row r="22">
          <cell r="G22" t="str">
            <v>105305-CES. TIERRAS BLANCAS</v>
          </cell>
          <cell r="H22">
            <v>593</v>
          </cell>
          <cell r="I22">
            <v>593</v>
          </cell>
        </row>
        <row r="23">
          <cell r="G23" t="str">
            <v>105321-CES. RURAL  TONGOY</v>
          </cell>
          <cell r="H23">
            <v>18</v>
          </cell>
          <cell r="I23">
            <v>18</v>
          </cell>
        </row>
        <row r="24">
          <cell r="G24" t="str">
            <v>105323-CES. DR. SERGIO AGUILAR</v>
          </cell>
          <cell r="H24">
            <v>52</v>
          </cell>
          <cell r="I24">
            <v>52</v>
          </cell>
        </row>
        <row r="25">
          <cell r="G25" t="str">
            <v>105404-P.S.R. EL TANGUE                         </v>
          </cell>
          <cell r="H25">
            <v>7</v>
          </cell>
          <cell r="I25">
            <v>7</v>
          </cell>
        </row>
        <row r="26">
          <cell r="G26" t="str">
            <v>105405-P.S.R. GUANAQUEROS</v>
          </cell>
          <cell r="H26">
            <v>10</v>
          </cell>
          <cell r="I26">
            <v>10</v>
          </cell>
        </row>
        <row r="27">
          <cell r="G27" t="str">
            <v>105406-P.S.R. PAN DE AZUCAR</v>
          </cell>
          <cell r="H27">
            <v>11</v>
          </cell>
          <cell r="I27">
            <v>11</v>
          </cell>
        </row>
        <row r="28">
          <cell r="G28" t="str">
            <v>105407-P.S.R. TAMBILLOS</v>
          </cell>
          <cell r="H28">
            <v>1</v>
          </cell>
          <cell r="I28">
            <v>1</v>
          </cell>
        </row>
        <row r="29">
          <cell r="G29" t="str">
            <v>105705-CECOF EL ALBA</v>
          </cell>
          <cell r="H29">
            <v>22</v>
          </cell>
          <cell r="I29">
            <v>22</v>
          </cell>
        </row>
        <row r="30">
          <cell r="G30" t="str">
            <v>04103-ANDACOLLO</v>
          </cell>
          <cell r="H30">
            <v>47</v>
          </cell>
          <cell r="I30">
            <v>47</v>
          </cell>
        </row>
        <row r="31">
          <cell r="G31" t="str">
            <v>105106-HOSPITAL ANDACOLLO</v>
          </cell>
          <cell r="H31">
            <v>47</v>
          </cell>
          <cell r="I31">
            <v>47</v>
          </cell>
        </row>
        <row r="32">
          <cell r="G32" t="str">
            <v>04104-LA HIGUERA</v>
          </cell>
          <cell r="H32">
            <v>21</v>
          </cell>
          <cell r="I32">
            <v>21</v>
          </cell>
        </row>
        <row r="33">
          <cell r="G33" t="str">
            <v>105314-CES. LA HIGUERA</v>
          </cell>
          <cell r="H33">
            <v>7</v>
          </cell>
          <cell r="I33">
            <v>7</v>
          </cell>
        </row>
        <row r="34">
          <cell r="G34" t="str">
            <v>105500-P.S.R. CALETA HORNOS        </v>
          </cell>
          <cell r="H34">
            <v>10</v>
          </cell>
          <cell r="I34">
            <v>10</v>
          </cell>
        </row>
        <row r="35">
          <cell r="G35" t="str">
            <v>105505-P.S.R. LOS CHOROS</v>
          </cell>
          <cell r="H35">
            <v>0</v>
          </cell>
          <cell r="I35">
            <v>0</v>
          </cell>
        </row>
        <row r="36">
          <cell r="G36" t="str">
            <v>105506-P.S.R. EL TRAPICHE</v>
          </cell>
          <cell r="H36">
            <v>4</v>
          </cell>
          <cell r="I36">
            <v>4</v>
          </cell>
        </row>
        <row r="37">
          <cell r="G37" t="str">
            <v>04105-PAIHUANO</v>
          </cell>
          <cell r="H37">
            <v>25</v>
          </cell>
          <cell r="I37">
            <v>25</v>
          </cell>
        </row>
        <row r="38">
          <cell r="G38" t="str">
            <v>105306-CES. PAIHUANO</v>
          </cell>
          <cell r="H38">
            <v>9</v>
          </cell>
          <cell r="I38">
            <v>9</v>
          </cell>
        </row>
        <row r="39">
          <cell r="G39" t="str">
            <v>105475-P.S.R. HORCON</v>
          </cell>
          <cell r="H39">
            <v>2</v>
          </cell>
          <cell r="I39">
            <v>2</v>
          </cell>
        </row>
        <row r="40">
          <cell r="G40" t="str">
            <v>105476-P.S.R. MONTE GRANDE</v>
          </cell>
          <cell r="H40">
            <v>6</v>
          </cell>
          <cell r="I40">
            <v>6</v>
          </cell>
        </row>
        <row r="41">
          <cell r="G41" t="str">
            <v>105477-P.S.R. PISCO ELQUI</v>
          </cell>
          <cell r="H41">
            <v>8</v>
          </cell>
          <cell r="I41">
            <v>8</v>
          </cell>
        </row>
        <row r="42">
          <cell r="G42" t="str">
            <v>04106-VICUÑA</v>
          </cell>
          <cell r="H42">
            <v>99</v>
          </cell>
          <cell r="I42">
            <v>99</v>
          </cell>
        </row>
        <row r="43">
          <cell r="G43" t="str">
            <v>105107-HOSPITAL VICUÑA</v>
          </cell>
          <cell r="H43">
            <v>42</v>
          </cell>
          <cell r="I43">
            <v>42</v>
          </cell>
        </row>
        <row r="44">
          <cell r="G44" t="str">
            <v>105467-P.S.R. DIAGUITAS</v>
          </cell>
          <cell r="H44">
            <v>9</v>
          </cell>
          <cell r="I44">
            <v>9</v>
          </cell>
        </row>
        <row r="45">
          <cell r="G45" t="str">
            <v>105468-P.S.R. EL MOLLE</v>
          </cell>
          <cell r="H45">
            <v>4</v>
          </cell>
          <cell r="I45">
            <v>4</v>
          </cell>
        </row>
        <row r="46">
          <cell r="G46" t="str">
            <v>105469-P.S.R. EL TAMBO</v>
          </cell>
          <cell r="H46">
            <v>2</v>
          </cell>
          <cell r="I46">
            <v>2</v>
          </cell>
        </row>
        <row r="47">
          <cell r="G47" t="str">
            <v>105470-P.S.R. HUANTA</v>
          </cell>
          <cell r="H47">
            <v>0</v>
          </cell>
          <cell r="I47">
            <v>0</v>
          </cell>
        </row>
        <row r="48">
          <cell r="G48" t="str">
            <v>105471-P.S.R. PERALILLO</v>
          </cell>
          <cell r="H48">
            <v>6</v>
          </cell>
          <cell r="I48">
            <v>6</v>
          </cell>
        </row>
        <row r="49">
          <cell r="G49" t="str">
            <v>105472-P.S.R. RIVADAVIA</v>
          </cell>
          <cell r="H49">
            <v>13</v>
          </cell>
          <cell r="I49">
            <v>13</v>
          </cell>
        </row>
        <row r="50">
          <cell r="G50" t="str">
            <v>105473-P.S.R. TALCUNA</v>
          </cell>
          <cell r="H50">
            <v>7</v>
          </cell>
          <cell r="I50">
            <v>7</v>
          </cell>
        </row>
        <row r="51">
          <cell r="G51" t="str">
            <v>105474-P.S.R. CHAPILCA</v>
          </cell>
          <cell r="H51">
            <v>1</v>
          </cell>
          <cell r="I51">
            <v>1</v>
          </cell>
        </row>
        <row r="52">
          <cell r="G52" t="str">
            <v>105502-P.S.R. CALINGASTA</v>
          </cell>
          <cell r="H52">
            <v>10</v>
          </cell>
          <cell r="I52">
            <v>10</v>
          </cell>
        </row>
        <row r="53">
          <cell r="G53" t="str">
            <v>105509-P.S.R. GUALLIGUAICA</v>
          </cell>
          <cell r="H53">
            <v>5</v>
          </cell>
          <cell r="I53">
            <v>5</v>
          </cell>
        </row>
        <row r="54">
          <cell r="G54" t="str">
            <v>04201-ILLAPEL</v>
          </cell>
          <cell r="H54">
            <v>86</v>
          </cell>
          <cell r="I54">
            <v>86</v>
          </cell>
        </row>
        <row r="55">
          <cell r="G55" t="str">
            <v>105103-HOSPITAL ILLAPEL</v>
          </cell>
          <cell r="H55">
            <v>20</v>
          </cell>
          <cell r="I55">
            <v>20</v>
          </cell>
        </row>
        <row r="56">
          <cell r="G56" t="str">
            <v>105326-CESFAM SAN RAFAEL</v>
          </cell>
          <cell r="H56">
            <v>31</v>
          </cell>
          <cell r="I56">
            <v>31</v>
          </cell>
        </row>
        <row r="57">
          <cell r="G57" t="str">
            <v>105443-P.S.R. CARCAMO                   </v>
          </cell>
          <cell r="H57">
            <v>7</v>
          </cell>
          <cell r="I57">
            <v>7</v>
          </cell>
        </row>
        <row r="58">
          <cell r="G58" t="str">
            <v>105444-P.S.R. HUINTIL</v>
          </cell>
          <cell r="H58">
            <v>2</v>
          </cell>
          <cell r="I58">
            <v>2</v>
          </cell>
        </row>
        <row r="59">
          <cell r="G59" t="str">
            <v>105445-P.S.R. LIMAHUIDA</v>
          </cell>
          <cell r="H59">
            <v>2</v>
          </cell>
          <cell r="I59">
            <v>2</v>
          </cell>
        </row>
        <row r="60">
          <cell r="G60" t="str">
            <v>105446-P.S.R. MATANCILLA</v>
          </cell>
          <cell r="H60">
            <v>0</v>
          </cell>
          <cell r="I60">
            <v>0</v>
          </cell>
        </row>
        <row r="61">
          <cell r="G61" t="str">
            <v>105447-P.S.R. PERALILLO</v>
          </cell>
          <cell r="H61">
            <v>1</v>
          </cell>
          <cell r="I61">
            <v>1</v>
          </cell>
        </row>
        <row r="62">
          <cell r="G62" t="str">
            <v>105448-P.S.R. SANTA VIRGINIA</v>
          </cell>
          <cell r="H62">
            <v>2</v>
          </cell>
          <cell r="I62">
            <v>2</v>
          </cell>
        </row>
        <row r="63">
          <cell r="G63" t="str">
            <v>105449-P.S.R. TUNGA NORTE</v>
          </cell>
          <cell r="H63">
            <v>1</v>
          </cell>
          <cell r="I63">
            <v>1</v>
          </cell>
        </row>
        <row r="64">
          <cell r="G64" t="str">
            <v>105485-P.S.R. PLAN DE HORNOS</v>
          </cell>
          <cell r="H64">
            <v>8</v>
          </cell>
          <cell r="I64">
            <v>8</v>
          </cell>
        </row>
        <row r="65">
          <cell r="G65" t="str">
            <v>105486-P.S.R. TUNGA SUR</v>
          </cell>
          <cell r="H65">
            <v>0</v>
          </cell>
          <cell r="I65">
            <v>0</v>
          </cell>
        </row>
        <row r="66">
          <cell r="G66" t="str">
            <v>105487-P.S.R. CAÑAS UNO</v>
          </cell>
          <cell r="H66">
            <v>10</v>
          </cell>
          <cell r="I66">
            <v>10</v>
          </cell>
        </row>
        <row r="67">
          <cell r="G67" t="str">
            <v>105496-P.S.R. PINTACURA SUR</v>
          </cell>
          <cell r="H67">
            <v>0</v>
          </cell>
          <cell r="I67">
            <v>0</v>
          </cell>
        </row>
        <row r="68">
          <cell r="G68" t="str">
            <v>105504-P.S.R. SOCAVON</v>
          </cell>
          <cell r="H68">
            <v>2</v>
          </cell>
          <cell r="I68">
            <v>2</v>
          </cell>
        </row>
        <row r="69">
          <cell r="G69" t="str">
            <v>04202-CANELA</v>
          </cell>
          <cell r="H69">
            <v>47</v>
          </cell>
          <cell r="I69">
            <v>47</v>
          </cell>
        </row>
        <row r="70">
          <cell r="G70" t="str">
            <v>105309-CES. RURAL CANELA</v>
          </cell>
          <cell r="H70">
            <v>29</v>
          </cell>
          <cell r="I70">
            <v>29</v>
          </cell>
        </row>
        <row r="71">
          <cell r="G71" t="str">
            <v>105450-P.S.R. MINCHA NORTE            </v>
          </cell>
          <cell r="H71">
            <v>7</v>
          </cell>
          <cell r="I71">
            <v>7</v>
          </cell>
        </row>
        <row r="72">
          <cell r="G72" t="str">
            <v>105451-P.S.R. AGUA FRIA</v>
          </cell>
          <cell r="H72">
            <v>0</v>
          </cell>
          <cell r="I72">
            <v>0</v>
          </cell>
        </row>
        <row r="73">
          <cell r="G73" t="str">
            <v>105482-P.S.R. CANELA ALTA</v>
          </cell>
          <cell r="H73">
            <v>4</v>
          </cell>
          <cell r="I73">
            <v>4</v>
          </cell>
        </row>
        <row r="74">
          <cell r="G74" t="str">
            <v>105483-P.S.R. LOS RULOS</v>
          </cell>
          <cell r="H74">
            <v>2</v>
          </cell>
          <cell r="I74">
            <v>2</v>
          </cell>
        </row>
        <row r="75">
          <cell r="G75" t="str">
            <v>105484-P.S.R. HUENTELAUQUEN</v>
          </cell>
          <cell r="H75">
            <v>2</v>
          </cell>
          <cell r="I75">
            <v>2</v>
          </cell>
        </row>
        <row r="76">
          <cell r="G76" t="str">
            <v>105488-P.S.R. ESPIRITU SANTO</v>
          </cell>
          <cell r="H76">
            <v>1</v>
          </cell>
          <cell r="I76">
            <v>1</v>
          </cell>
        </row>
        <row r="77">
          <cell r="G77" t="str">
            <v>105493-P.S.R. MINCHA SUR</v>
          </cell>
          <cell r="H77">
            <v>1</v>
          </cell>
          <cell r="I77">
            <v>1</v>
          </cell>
        </row>
        <row r="78">
          <cell r="G78" t="str">
            <v>105497-P.S.R. JABONERIA</v>
          </cell>
          <cell r="H78">
            <v>1</v>
          </cell>
          <cell r="I78">
            <v>1</v>
          </cell>
        </row>
        <row r="79">
          <cell r="G79" t="str">
            <v>105498-P.S.R. QUEBRADA DE LINARES</v>
          </cell>
          <cell r="H79">
            <v>0</v>
          </cell>
          <cell r="I79">
            <v>0</v>
          </cell>
        </row>
        <row r="80">
          <cell r="G80" t="str">
            <v>04203-LOS VILOS</v>
          </cell>
          <cell r="H80">
            <v>58</v>
          </cell>
          <cell r="I80">
            <v>58</v>
          </cell>
        </row>
        <row r="81">
          <cell r="G81" t="str">
            <v>105108-HOSPITAL LOS VILOS</v>
          </cell>
          <cell r="H81">
            <v>41</v>
          </cell>
          <cell r="I81">
            <v>41</v>
          </cell>
        </row>
        <row r="82">
          <cell r="G82" t="str">
            <v>105478-P.S.R. CAIMANES                   </v>
          </cell>
          <cell r="H82">
            <v>9</v>
          </cell>
          <cell r="I82">
            <v>9</v>
          </cell>
        </row>
        <row r="83">
          <cell r="G83" t="str">
            <v>105479-P.S.R. GUANGUALI</v>
          </cell>
          <cell r="H83">
            <v>1</v>
          </cell>
          <cell r="I83">
            <v>1</v>
          </cell>
        </row>
        <row r="84">
          <cell r="G84" t="str">
            <v>105480-P.S.R. QUILIMARI</v>
          </cell>
          <cell r="H84">
            <v>4</v>
          </cell>
          <cell r="I84">
            <v>4</v>
          </cell>
        </row>
        <row r="85">
          <cell r="G85" t="str">
            <v>105481-P.S.R. TILAMA</v>
          </cell>
          <cell r="H85">
            <v>3</v>
          </cell>
          <cell r="I85">
            <v>3</v>
          </cell>
        </row>
        <row r="86">
          <cell r="G86" t="str">
            <v>105511-P.S.R. LOS CONDORES</v>
          </cell>
          <cell r="H86">
            <v>0</v>
          </cell>
          <cell r="I86">
            <v>0</v>
          </cell>
        </row>
        <row r="87">
          <cell r="G87" t="str">
            <v>04204-SALAMANCA</v>
          </cell>
          <cell r="H87">
            <v>117</v>
          </cell>
          <cell r="I87">
            <v>117</v>
          </cell>
        </row>
        <row r="88">
          <cell r="G88" t="str">
            <v>105104-HOSPITAL SALAMANCA</v>
          </cell>
          <cell r="H88">
            <v>66</v>
          </cell>
          <cell r="I88">
            <v>66</v>
          </cell>
        </row>
        <row r="89">
          <cell r="G89" t="str">
            <v>105452-P.S.R. CUNCUMEN                 </v>
          </cell>
          <cell r="H89">
            <v>23</v>
          </cell>
          <cell r="I89">
            <v>23</v>
          </cell>
        </row>
        <row r="90">
          <cell r="G90" t="str">
            <v>105453-P.S.R. TRANQUILLA</v>
          </cell>
          <cell r="H90">
            <v>6</v>
          </cell>
          <cell r="I90">
            <v>6</v>
          </cell>
        </row>
        <row r="91">
          <cell r="G91" t="str">
            <v>105454-P.S.R. CUNLAGUA</v>
          </cell>
          <cell r="H91">
            <v>1</v>
          </cell>
          <cell r="I91">
            <v>1</v>
          </cell>
        </row>
        <row r="92">
          <cell r="G92" t="str">
            <v>105455-P.S.R. CHILLEPIN</v>
          </cell>
          <cell r="H92">
            <v>3</v>
          </cell>
          <cell r="I92">
            <v>3</v>
          </cell>
        </row>
        <row r="93">
          <cell r="G93" t="str">
            <v>105456-P.S.R. LLIMPO</v>
          </cell>
          <cell r="H93">
            <v>5</v>
          </cell>
          <cell r="I93">
            <v>5</v>
          </cell>
        </row>
        <row r="94">
          <cell r="G94" t="str">
            <v>105457-P.S.R. SAN AGUSTIN</v>
          </cell>
          <cell r="H94">
            <v>0</v>
          </cell>
          <cell r="I94">
            <v>0</v>
          </cell>
        </row>
        <row r="95">
          <cell r="G95" t="str">
            <v>105458-P.S.R. TAHUINCO</v>
          </cell>
          <cell r="H95">
            <v>2</v>
          </cell>
          <cell r="I95">
            <v>2</v>
          </cell>
        </row>
        <row r="96">
          <cell r="G96" t="str">
            <v>105491-P.S.R. QUELEN BAJO</v>
          </cell>
          <cell r="H96">
            <v>4</v>
          </cell>
          <cell r="I96">
            <v>4</v>
          </cell>
        </row>
        <row r="97">
          <cell r="G97" t="str">
            <v>105492-P.S.R. CAMISA</v>
          </cell>
          <cell r="H97">
            <v>3</v>
          </cell>
          <cell r="I97">
            <v>3</v>
          </cell>
        </row>
        <row r="98">
          <cell r="G98" t="str">
            <v>105501-P.S.R. ARBOLEDA GRANDE</v>
          </cell>
          <cell r="H98">
            <v>4</v>
          </cell>
          <cell r="I98">
            <v>4</v>
          </cell>
        </row>
        <row r="99">
          <cell r="G99" t="str">
            <v>04301-OVALLE</v>
          </cell>
          <cell r="H99">
            <v>332</v>
          </cell>
          <cell r="I99">
            <v>332</v>
          </cell>
        </row>
        <row r="100">
          <cell r="G100" t="str">
            <v>105315-CES. RURAL C. DE TAMAYA</v>
          </cell>
          <cell r="H100">
            <v>40</v>
          </cell>
          <cell r="I100">
            <v>40</v>
          </cell>
        </row>
        <row r="101">
          <cell r="G101" t="str">
            <v>105317-CES. JORGE JORDAN D.</v>
          </cell>
          <cell r="H101">
            <v>59</v>
          </cell>
          <cell r="I101">
            <v>59</v>
          </cell>
        </row>
        <row r="102">
          <cell r="G102" t="str">
            <v>105322-CES. MARCOS MACUADA</v>
          </cell>
          <cell r="H102">
            <v>103</v>
          </cell>
          <cell r="I102">
            <v>103</v>
          </cell>
        </row>
        <row r="103">
          <cell r="G103" t="str">
            <v>105324-CES. SOTAQUI</v>
          </cell>
          <cell r="H103">
            <v>25</v>
          </cell>
          <cell r="I103">
            <v>25</v>
          </cell>
        </row>
        <row r="104">
          <cell r="G104" t="str">
            <v>105415-P.S.R. BARRAZA</v>
          </cell>
          <cell r="H104">
            <v>4</v>
          </cell>
          <cell r="I104">
            <v>4</v>
          </cell>
        </row>
        <row r="105">
          <cell r="G105" t="str">
            <v>105416-P.S.R. CAMARICO                  </v>
          </cell>
          <cell r="H105">
            <v>14</v>
          </cell>
          <cell r="I105">
            <v>14</v>
          </cell>
        </row>
        <row r="106">
          <cell r="G106" t="str">
            <v>105417-P.S.R. ALCONES BAJOS</v>
          </cell>
          <cell r="H106">
            <v>4</v>
          </cell>
          <cell r="I106">
            <v>4</v>
          </cell>
        </row>
        <row r="107">
          <cell r="G107" t="str">
            <v>105419-P.S.R. LAS SOSSAS</v>
          </cell>
          <cell r="H107">
            <v>2</v>
          </cell>
          <cell r="I107">
            <v>2</v>
          </cell>
        </row>
        <row r="108">
          <cell r="G108" t="str">
            <v>105420-P.S.R. LIMARI</v>
          </cell>
          <cell r="H108">
            <v>8</v>
          </cell>
          <cell r="I108">
            <v>8</v>
          </cell>
        </row>
        <row r="109">
          <cell r="G109" t="str">
            <v>105422-P.S.R. HORNILLOS</v>
          </cell>
          <cell r="H109">
            <v>7</v>
          </cell>
          <cell r="I109">
            <v>7</v>
          </cell>
        </row>
        <row r="110">
          <cell r="G110" t="str">
            <v>105437-P.S.R. CHALINGA</v>
          </cell>
          <cell r="H110">
            <v>8</v>
          </cell>
          <cell r="I110">
            <v>8</v>
          </cell>
        </row>
        <row r="111">
          <cell r="G111" t="str">
            <v>105439-P.S.R. CERRO BLANCO</v>
          </cell>
          <cell r="H111">
            <v>2</v>
          </cell>
          <cell r="I111">
            <v>2</v>
          </cell>
        </row>
        <row r="112">
          <cell r="G112" t="str">
            <v>105507-P.S.R. HUAMALATA</v>
          </cell>
          <cell r="H112">
            <v>6</v>
          </cell>
          <cell r="I112">
            <v>6</v>
          </cell>
        </row>
        <row r="113">
          <cell r="G113" t="str">
            <v>105510-P.S.R. RECOLETA</v>
          </cell>
          <cell r="H113">
            <v>13</v>
          </cell>
          <cell r="I113">
            <v>13</v>
          </cell>
        </row>
        <row r="114">
          <cell r="G114" t="str">
            <v>105722-CECOF SAN JOSE DE LA DEHESA</v>
          </cell>
          <cell r="H114">
            <v>21</v>
          </cell>
          <cell r="I114">
            <v>21</v>
          </cell>
        </row>
        <row r="115">
          <cell r="G115" t="str">
            <v>105723-CECOF LIMARI</v>
          </cell>
          <cell r="H115">
            <v>16</v>
          </cell>
          <cell r="I115">
            <v>16</v>
          </cell>
        </row>
        <row r="116">
          <cell r="G116" t="str">
            <v>04302-COMBARBALÁ</v>
          </cell>
          <cell r="H116">
            <v>64</v>
          </cell>
          <cell r="I116">
            <v>64</v>
          </cell>
        </row>
        <row r="117">
          <cell r="G117" t="str">
            <v>105105-HOSPITAL COMBARBALA</v>
          </cell>
          <cell r="H117">
            <v>39</v>
          </cell>
          <cell r="I117">
            <v>39</v>
          </cell>
        </row>
        <row r="118">
          <cell r="G118" t="str">
            <v>105433-P.S.R. SAN LORENZO</v>
          </cell>
          <cell r="H118">
            <v>2</v>
          </cell>
          <cell r="I118">
            <v>2</v>
          </cell>
        </row>
        <row r="119">
          <cell r="G119" t="str">
            <v>105434-P.S.R. SAN MARCOS</v>
          </cell>
          <cell r="H119">
            <v>4</v>
          </cell>
          <cell r="I119">
            <v>4</v>
          </cell>
        </row>
        <row r="120">
          <cell r="G120" t="str">
            <v>105441-P.S.R. MANQUEHUA</v>
          </cell>
          <cell r="H120">
            <v>1</v>
          </cell>
          <cell r="I120">
            <v>1</v>
          </cell>
        </row>
        <row r="121">
          <cell r="G121" t="str">
            <v>105459-P.S.R. BARRANCAS                </v>
          </cell>
          <cell r="H121">
            <v>0</v>
          </cell>
          <cell r="I121">
            <v>0</v>
          </cell>
        </row>
        <row r="122">
          <cell r="G122" t="str">
            <v>105460-P.S.R. COGOTI 18</v>
          </cell>
          <cell r="H122">
            <v>1</v>
          </cell>
          <cell r="I122">
            <v>1</v>
          </cell>
        </row>
        <row r="123">
          <cell r="G123" t="str">
            <v>105461-P.S.R. EL HUACHO</v>
          </cell>
          <cell r="H123">
            <v>2</v>
          </cell>
          <cell r="I123">
            <v>2</v>
          </cell>
        </row>
        <row r="124">
          <cell r="G124" t="str">
            <v>105462-P.S.R. EL SAUCE</v>
          </cell>
          <cell r="H124">
            <v>5</v>
          </cell>
          <cell r="I124">
            <v>5</v>
          </cell>
        </row>
        <row r="125">
          <cell r="G125" t="str">
            <v>105463-P.S.R. QUILITAPIA</v>
          </cell>
          <cell r="H125">
            <v>4</v>
          </cell>
          <cell r="I125">
            <v>4</v>
          </cell>
        </row>
        <row r="126">
          <cell r="G126" t="str">
            <v>105464-P.S.R. LA LIGUA</v>
          </cell>
          <cell r="H126">
            <v>2</v>
          </cell>
          <cell r="I126">
            <v>2</v>
          </cell>
        </row>
        <row r="127">
          <cell r="G127" t="str">
            <v>105465-P.S.R. RAMADILLA</v>
          </cell>
          <cell r="H127">
            <v>1</v>
          </cell>
          <cell r="I127">
            <v>1</v>
          </cell>
        </row>
        <row r="128">
          <cell r="G128" t="str">
            <v>105466-P.S.R. VALLE HERMOSO</v>
          </cell>
          <cell r="H128">
            <v>0</v>
          </cell>
          <cell r="I128">
            <v>0</v>
          </cell>
        </row>
        <row r="129">
          <cell r="G129" t="str">
            <v>105490-P.S.R. EL DURAZNO</v>
          </cell>
          <cell r="H129">
            <v>3</v>
          </cell>
          <cell r="I129">
            <v>3</v>
          </cell>
        </row>
        <row r="130">
          <cell r="G130" t="str">
            <v>04303-MONTE PATRIA</v>
          </cell>
          <cell r="H130">
            <v>129</v>
          </cell>
          <cell r="I130">
            <v>129</v>
          </cell>
        </row>
        <row r="131">
          <cell r="G131" t="str">
            <v>105307-CES. RURAL MONTE PATRIA</v>
          </cell>
          <cell r="H131">
            <v>35</v>
          </cell>
          <cell r="I131">
            <v>35</v>
          </cell>
        </row>
        <row r="132">
          <cell r="G132" t="str">
            <v>105311-CES. RURAL CHAÑARAL ALTO</v>
          </cell>
          <cell r="H132">
            <v>32</v>
          </cell>
          <cell r="I132">
            <v>32</v>
          </cell>
        </row>
        <row r="133">
          <cell r="G133" t="str">
            <v>105312-CES. RURAL CAREN</v>
          </cell>
          <cell r="H133">
            <v>13</v>
          </cell>
          <cell r="I133">
            <v>13</v>
          </cell>
        </row>
        <row r="134">
          <cell r="G134" t="str">
            <v>105318-CES. RURAL EL PALQUI</v>
          </cell>
          <cell r="H134">
            <v>26</v>
          </cell>
          <cell r="I134">
            <v>26</v>
          </cell>
        </row>
        <row r="135">
          <cell r="G135" t="str">
            <v>105425-P.S.R. CHILECITO</v>
          </cell>
          <cell r="H135">
            <v>3</v>
          </cell>
          <cell r="I135">
            <v>3</v>
          </cell>
        </row>
        <row r="136">
          <cell r="G136" t="str">
            <v>105427-P.S.R. HACIENDA VALDIVIA</v>
          </cell>
          <cell r="H136">
            <v>4</v>
          </cell>
          <cell r="I136">
            <v>4</v>
          </cell>
        </row>
        <row r="137">
          <cell r="G137" t="str">
            <v>105428-P.S.R. HUATULAME</v>
          </cell>
          <cell r="H137">
            <v>1</v>
          </cell>
          <cell r="I137">
            <v>1</v>
          </cell>
        </row>
        <row r="138">
          <cell r="G138" t="str">
            <v>105430-P.S.R. MIALQUI</v>
          </cell>
          <cell r="H138">
            <v>1</v>
          </cell>
          <cell r="I138">
            <v>1</v>
          </cell>
        </row>
        <row r="139">
          <cell r="G139" t="str">
            <v>105431-P.S.R. PEDREGAL</v>
          </cell>
          <cell r="H139">
            <v>6</v>
          </cell>
          <cell r="I139">
            <v>6</v>
          </cell>
        </row>
        <row r="140">
          <cell r="G140" t="str">
            <v>105432-P.S.R. RAPEL</v>
          </cell>
          <cell r="H140">
            <v>2</v>
          </cell>
          <cell r="I140">
            <v>2</v>
          </cell>
        </row>
        <row r="141">
          <cell r="G141" t="str">
            <v>105435-P.S.R. TULAHUEN</v>
          </cell>
          <cell r="H141">
            <v>3</v>
          </cell>
          <cell r="I141">
            <v>3</v>
          </cell>
        </row>
        <row r="142">
          <cell r="G142" t="str">
            <v>105436-P.S.R. EL MAITEN</v>
          </cell>
          <cell r="H142">
            <v>3</v>
          </cell>
          <cell r="I142">
            <v>3</v>
          </cell>
        </row>
        <row r="143">
          <cell r="G143" t="str">
            <v>105489-P.S.R. RAMADAS DE TULAHUEN</v>
          </cell>
          <cell r="H143">
            <v>0</v>
          </cell>
          <cell r="I143">
            <v>0</v>
          </cell>
        </row>
        <row r="144">
          <cell r="G144" t="str">
            <v>04304-PUNITAQUI</v>
          </cell>
          <cell r="H144">
            <v>71</v>
          </cell>
          <cell r="I144">
            <v>71</v>
          </cell>
        </row>
        <row r="145">
          <cell r="G145" t="str">
            <v>105308-CES. RURAL PUNITAQUI</v>
          </cell>
          <cell r="H145">
            <v>64</v>
          </cell>
          <cell r="I145">
            <v>64</v>
          </cell>
        </row>
        <row r="146">
          <cell r="G146" t="str">
            <v>105440-P.S.R. DIVISADERO</v>
          </cell>
          <cell r="H146">
            <v>0</v>
          </cell>
          <cell r="I146">
            <v>0</v>
          </cell>
        </row>
        <row r="147">
          <cell r="G147" t="str">
            <v>105442-P.S.R. SAN PEDRO DE QUILES</v>
          </cell>
          <cell r="H147">
            <v>1</v>
          </cell>
          <cell r="I147">
            <v>1</v>
          </cell>
        </row>
        <row r="148">
          <cell r="G148" t="str">
            <v>105508-P.S.R. EL PARRAL DE QUILES  </v>
          </cell>
          <cell r="H148">
            <v>6</v>
          </cell>
          <cell r="I148">
            <v>6</v>
          </cell>
        </row>
        <row r="149">
          <cell r="G149" t="str">
            <v>04305-RIO HURATDO</v>
          </cell>
          <cell r="H149">
            <v>21</v>
          </cell>
          <cell r="I149">
            <v>21</v>
          </cell>
        </row>
        <row r="150">
          <cell r="G150" t="str">
            <v>105310-CES. RURAL PICHASCA</v>
          </cell>
          <cell r="H150">
            <v>9</v>
          </cell>
          <cell r="I150">
            <v>9</v>
          </cell>
        </row>
        <row r="151">
          <cell r="G151" t="str">
            <v>105409-P.S.R. EL CHAÑAR</v>
          </cell>
          <cell r="H151">
            <v>0</v>
          </cell>
          <cell r="I151">
            <v>0</v>
          </cell>
        </row>
        <row r="152">
          <cell r="G152" t="str">
            <v>105410-P.S.R. HURTADO</v>
          </cell>
          <cell r="H152">
            <v>1</v>
          </cell>
          <cell r="I152">
            <v>1</v>
          </cell>
        </row>
        <row r="153">
          <cell r="G153" t="str">
            <v>105411-P.S.R. LAS BREAS</v>
          </cell>
          <cell r="H153">
            <v>1</v>
          </cell>
          <cell r="I153">
            <v>1</v>
          </cell>
        </row>
        <row r="154">
          <cell r="G154" t="str">
            <v>105413-P.S.R. SAMO ALTO</v>
          </cell>
          <cell r="H154">
            <v>4</v>
          </cell>
          <cell r="I154">
            <v>4</v>
          </cell>
        </row>
        <row r="155">
          <cell r="G155" t="str">
            <v>105414-P.S.R. SERON</v>
          </cell>
          <cell r="H155">
            <v>4</v>
          </cell>
          <cell r="I155">
            <v>4</v>
          </cell>
        </row>
        <row r="156">
          <cell r="G156" t="str">
            <v>105503-P.S.R. TABAQUEROS</v>
          </cell>
          <cell r="H156">
            <v>2</v>
          </cell>
          <cell r="I156">
            <v>2</v>
          </cell>
        </row>
        <row r="157">
          <cell r="G157" t="str">
            <v>Total general</v>
          </cell>
          <cell r="H157">
            <v>2405</v>
          </cell>
          <cell r="I157">
            <v>2405</v>
          </cell>
        </row>
      </sheetData>
      <sheetData sheetId="2">
        <row r="2">
          <cell r="G2" t="str">
            <v>Suma de Total</v>
          </cell>
          <cell r="H2" t="str">
            <v>Etiquetas de columna</v>
          </cell>
          <cell r="Z2" t="str">
            <v>Suma de Total</v>
          </cell>
          <cell r="AA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 t="str">
            <v>Total general</v>
          </cell>
          <cell r="Z3" t="str">
            <v>Etiquetas de fila</v>
          </cell>
          <cell r="AA3">
            <v>1</v>
          </cell>
          <cell r="AB3">
            <v>2</v>
          </cell>
          <cell r="AC3">
            <v>3</v>
          </cell>
          <cell r="AD3">
            <v>4</v>
          </cell>
          <cell r="AE3">
            <v>5</v>
          </cell>
          <cell r="AF3">
            <v>6</v>
          </cell>
          <cell r="AG3">
            <v>7</v>
          </cell>
          <cell r="AH3">
            <v>8</v>
          </cell>
          <cell r="AI3">
            <v>9</v>
          </cell>
          <cell r="AJ3" t="str">
            <v>Total general</v>
          </cell>
        </row>
        <row r="4">
          <cell r="G4" t="str">
            <v>04101-LA SERENA</v>
          </cell>
          <cell r="H4">
            <v>6</v>
          </cell>
          <cell r="I4">
            <v>22</v>
          </cell>
          <cell r="J4">
            <v>28</v>
          </cell>
          <cell r="K4">
            <v>18</v>
          </cell>
          <cell r="L4">
            <v>7</v>
          </cell>
          <cell r="M4">
            <v>5</v>
          </cell>
          <cell r="N4">
            <v>17</v>
          </cell>
          <cell r="O4">
            <v>10</v>
          </cell>
          <cell r="P4">
            <v>7</v>
          </cell>
          <cell r="Q4">
            <v>120</v>
          </cell>
          <cell r="Z4" t="str">
            <v>04101-LA SERENA</v>
          </cell>
          <cell r="AA4">
            <v>0</v>
          </cell>
          <cell r="AB4">
            <v>5</v>
          </cell>
          <cell r="AC4">
            <v>2</v>
          </cell>
          <cell r="AD4">
            <v>6</v>
          </cell>
          <cell r="AE4">
            <v>3</v>
          </cell>
          <cell r="AF4">
            <v>24</v>
          </cell>
          <cell r="AG4">
            <v>5</v>
          </cell>
          <cell r="AH4">
            <v>9</v>
          </cell>
          <cell r="AI4">
            <v>5</v>
          </cell>
          <cell r="AJ4">
            <v>59</v>
          </cell>
        </row>
        <row r="5">
          <cell r="G5" t="str">
            <v>105300-CES. CARDENAL CARO</v>
          </cell>
          <cell r="H5">
            <v>0</v>
          </cell>
          <cell r="I5">
            <v>0</v>
          </cell>
          <cell r="J5">
            <v>0</v>
          </cell>
          <cell r="K5">
            <v>5</v>
          </cell>
          <cell r="L5">
            <v>0</v>
          </cell>
          <cell r="M5">
            <v>1</v>
          </cell>
          <cell r="N5">
            <v>1</v>
          </cell>
          <cell r="O5">
            <v>1</v>
          </cell>
          <cell r="P5">
            <v>1</v>
          </cell>
          <cell r="Q5">
            <v>9</v>
          </cell>
          <cell r="Z5" t="str">
            <v>105300-CES. CARDENAL CARO</v>
          </cell>
          <cell r="AA5">
            <v>0</v>
          </cell>
          <cell r="AB5">
            <v>0</v>
          </cell>
          <cell r="AC5">
            <v>1</v>
          </cell>
          <cell r="AD5">
            <v>5</v>
          </cell>
          <cell r="AE5">
            <v>1</v>
          </cell>
          <cell r="AF5">
            <v>0</v>
          </cell>
          <cell r="AG5">
            <v>2</v>
          </cell>
          <cell r="AH5">
            <v>4</v>
          </cell>
          <cell r="AI5">
            <v>0</v>
          </cell>
          <cell r="AJ5">
            <v>13</v>
          </cell>
        </row>
        <row r="6">
          <cell r="G6" t="str">
            <v>105301-CES. LAS COMPAÑIAS</v>
          </cell>
          <cell r="H6">
            <v>3</v>
          </cell>
          <cell r="I6">
            <v>7</v>
          </cell>
          <cell r="J6">
            <v>6</v>
          </cell>
          <cell r="K6">
            <v>4</v>
          </cell>
          <cell r="L6">
            <v>2</v>
          </cell>
          <cell r="M6">
            <v>3</v>
          </cell>
          <cell r="N6">
            <v>1</v>
          </cell>
          <cell r="O6">
            <v>1</v>
          </cell>
          <cell r="P6">
            <v>0</v>
          </cell>
          <cell r="Q6">
            <v>27</v>
          </cell>
          <cell r="Z6" t="str">
            <v>105301-CES. LAS COMPAÑIAS</v>
          </cell>
          <cell r="AA6">
            <v>0</v>
          </cell>
          <cell r="AB6">
            <v>3</v>
          </cell>
          <cell r="AC6">
            <v>0</v>
          </cell>
          <cell r="AD6">
            <v>0</v>
          </cell>
          <cell r="AE6">
            <v>2</v>
          </cell>
          <cell r="AF6">
            <v>4</v>
          </cell>
          <cell r="AG6">
            <v>3</v>
          </cell>
          <cell r="AH6">
            <v>2</v>
          </cell>
          <cell r="AI6">
            <v>3</v>
          </cell>
          <cell r="AJ6">
            <v>17</v>
          </cell>
        </row>
        <row r="7">
          <cell r="G7" t="str">
            <v>105302-CES. PEDRO AGUIRRE C.</v>
          </cell>
          <cell r="H7">
            <v>0</v>
          </cell>
          <cell r="I7">
            <v>3</v>
          </cell>
          <cell r="J7">
            <v>4</v>
          </cell>
          <cell r="K7">
            <v>2</v>
          </cell>
          <cell r="L7">
            <v>1</v>
          </cell>
          <cell r="M7">
            <v>0</v>
          </cell>
          <cell r="N7">
            <v>0</v>
          </cell>
          <cell r="O7">
            <v>2</v>
          </cell>
          <cell r="P7">
            <v>0</v>
          </cell>
          <cell r="Q7">
            <v>12</v>
          </cell>
          <cell r="Z7" t="str">
            <v>105302-CES. PEDRO AGUIRRE C.</v>
          </cell>
          <cell r="AA7">
            <v>0</v>
          </cell>
          <cell r="AB7">
            <v>0</v>
          </cell>
          <cell r="AC7">
            <v>0</v>
          </cell>
          <cell r="AD7">
            <v>1</v>
          </cell>
          <cell r="AE7">
            <v>0</v>
          </cell>
          <cell r="AF7">
            <v>3</v>
          </cell>
          <cell r="AG7">
            <v>0</v>
          </cell>
          <cell r="AH7">
            <v>2</v>
          </cell>
          <cell r="AI7">
            <v>2</v>
          </cell>
          <cell r="AJ7">
            <v>8</v>
          </cell>
        </row>
        <row r="8">
          <cell r="G8" t="str">
            <v>105313-CES. SCHAFFHAUSER</v>
          </cell>
          <cell r="I8">
            <v>8</v>
          </cell>
          <cell r="J8">
            <v>10</v>
          </cell>
          <cell r="K8">
            <v>3</v>
          </cell>
          <cell r="L8">
            <v>1</v>
          </cell>
          <cell r="M8">
            <v>1</v>
          </cell>
          <cell r="N8">
            <v>8</v>
          </cell>
          <cell r="O8">
            <v>1</v>
          </cell>
          <cell r="Q8">
            <v>32</v>
          </cell>
          <cell r="Z8" t="str">
            <v>105319-CES. CARDENAL R.S.H.</v>
          </cell>
          <cell r="AA8">
            <v>0</v>
          </cell>
          <cell r="AF8">
            <v>17</v>
          </cell>
          <cell r="AG8">
            <v>0</v>
          </cell>
          <cell r="AH8">
            <v>0</v>
          </cell>
          <cell r="AI8">
            <v>0</v>
          </cell>
          <cell r="AJ8">
            <v>17</v>
          </cell>
        </row>
        <row r="9">
          <cell r="G9" t="str">
            <v>105319-CES. CARDENAL R.S.H.</v>
          </cell>
          <cell r="H9">
            <v>0</v>
          </cell>
          <cell r="I9">
            <v>1</v>
          </cell>
          <cell r="J9">
            <v>1</v>
          </cell>
          <cell r="K9">
            <v>4</v>
          </cell>
          <cell r="L9">
            <v>2</v>
          </cell>
          <cell r="M9">
            <v>0</v>
          </cell>
          <cell r="N9">
            <v>7</v>
          </cell>
          <cell r="O9">
            <v>2</v>
          </cell>
          <cell r="P9">
            <v>4</v>
          </cell>
          <cell r="Q9">
            <v>21</v>
          </cell>
          <cell r="Z9" t="str">
            <v>105325-CESFAM JUAN PABLO II</v>
          </cell>
          <cell r="AB9">
            <v>2</v>
          </cell>
          <cell r="AC9">
            <v>0</v>
          </cell>
          <cell r="AH9">
            <v>1</v>
          </cell>
          <cell r="AJ9">
            <v>3</v>
          </cell>
        </row>
        <row r="10">
          <cell r="G10" t="str">
            <v>105325-CESFAM JUAN PABLO II</v>
          </cell>
          <cell r="I10">
            <v>0</v>
          </cell>
          <cell r="J10">
            <v>4</v>
          </cell>
          <cell r="M10">
            <v>0</v>
          </cell>
          <cell r="O10">
            <v>2</v>
          </cell>
          <cell r="P10">
            <v>2</v>
          </cell>
          <cell r="Q10">
            <v>8</v>
          </cell>
          <cell r="Z10" t="str">
            <v>105700-CECOF VILLA EL INDIO</v>
          </cell>
          <cell r="AA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G11" t="str">
            <v>105400-P.S.R. ALGARROBITO            </v>
          </cell>
          <cell r="H11">
            <v>0</v>
          </cell>
          <cell r="I11">
            <v>1</v>
          </cell>
          <cell r="J11">
            <v>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4</v>
          </cell>
          <cell r="Z11" t="str">
            <v>105701-CECOF VILLA ALEMANIA</v>
          </cell>
          <cell r="AA11">
            <v>0</v>
          </cell>
          <cell r="AC11">
            <v>1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1</v>
          </cell>
        </row>
        <row r="12">
          <cell r="G12" t="str">
            <v>105401-P.S.R. LAS ROJAS</v>
          </cell>
          <cell r="I12">
            <v>0</v>
          </cell>
          <cell r="P12">
            <v>0</v>
          </cell>
          <cell r="Q12">
            <v>0</v>
          </cell>
          <cell r="Z12" t="str">
            <v>04102-COQUIMBO</v>
          </cell>
          <cell r="AA12">
            <v>0</v>
          </cell>
          <cell r="AB12">
            <v>2</v>
          </cell>
          <cell r="AC12">
            <v>0</v>
          </cell>
          <cell r="AD12">
            <v>4</v>
          </cell>
          <cell r="AE12">
            <v>6</v>
          </cell>
          <cell r="AF12">
            <v>5</v>
          </cell>
          <cell r="AG12">
            <v>1</v>
          </cell>
          <cell r="AH12">
            <v>2</v>
          </cell>
          <cell r="AI12">
            <v>0</v>
          </cell>
          <cell r="AJ12">
            <v>20</v>
          </cell>
        </row>
        <row r="13">
          <cell r="G13" t="str">
            <v>105402-P.S.R. EL ROMERO</v>
          </cell>
          <cell r="H13">
            <v>0</v>
          </cell>
          <cell r="M13">
            <v>0</v>
          </cell>
          <cell r="Q13">
            <v>0</v>
          </cell>
          <cell r="Z13" t="str">
            <v>105303-CES. SAN JUAN</v>
          </cell>
          <cell r="AA13">
            <v>0</v>
          </cell>
          <cell r="AB13">
            <v>0</v>
          </cell>
          <cell r="AE13">
            <v>0</v>
          </cell>
          <cell r="AG13">
            <v>1</v>
          </cell>
          <cell r="AH13">
            <v>0</v>
          </cell>
          <cell r="AI13">
            <v>0</v>
          </cell>
          <cell r="AJ13">
            <v>1</v>
          </cell>
        </row>
        <row r="14">
          <cell r="G14" t="str">
            <v>105499-P.S.R. LAMBERT</v>
          </cell>
          <cell r="H14">
            <v>0</v>
          </cell>
          <cell r="I14">
            <v>2</v>
          </cell>
          <cell r="N14">
            <v>0</v>
          </cell>
          <cell r="Q14">
            <v>2</v>
          </cell>
          <cell r="Z14" t="str">
            <v>105304-CES. SANTA CECILIA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G15" t="str">
            <v>105700-CECOF VILLA EL INDIO</v>
          </cell>
          <cell r="H15">
            <v>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2</v>
          </cell>
          <cell r="Z15" t="str">
            <v>105305-CES. TIERRAS BLANCAS</v>
          </cell>
          <cell r="AA15">
            <v>0</v>
          </cell>
          <cell r="AB15">
            <v>1</v>
          </cell>
          <cell r="AC15">
            <v>0</v>
          </cell>
          <cell r="AD15">
            <v>0</v>
          </cell>
          <cell r="AE15">
            <v>2</v>
          </cell>
          <cell r="AF15">
            <v>4</v>
          </cell>
          <cell r="AG15">
            <v>0</v>
          </cell>
          <cell r="AH15">
            <v>1</v>
          </cell>
          <cell r="AI15">
            <v>0</v>
          </cell>
          <cell r="AJ15">
            <v>8</v>
          </cell>
        </row>
        <row r="16">
          <cell r="G16" t="str">
            <v>105701-CECOF VILLA ALEMANIA</v>
          </cell>
          <cell r="I16">
            <v>0</v>
          </cell>
          <cell r="J16">
            <v>0</v>
          </cell>
          <cell r="K16">
            <v>0</v>
          </cell>
          <cell r="N16">
            <v>0</v>
          </cell>
          <cell r="O16">
            <v>1</v>
          </cell>
          <cell r="Q16">
            <v>1</v>
          </cell>
          <cell r="Z16" t="str">
            <v>105321-CES. RURAL  TONGOY</v>
          </cell>
          <cell r="AA16">
            <v>0</v>
          </cell>
          <cell r="AB16">
            <v>0</v>
          </cell>
          <cell r="AD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G17" t="str">
            <v>105702-CECOF VILLA LAMBERT</v>
          </cell>
          <cell r="H17">
            <v>1</v>
          </cell>
          <cell r="I17">
            <v>0</v>
          </cell>
          <cell r="J17">
            <v>0</v>
          </cell>
          <cell r="L17">
            <v>1</v>
          </cell>
          <cell r="M17">
            <v>0</v>
          </cell>
          <cell r="O17">
            <v>0</v>
          </cell>
          <cell r="P17">
            <v>0</v>
          </cell>
          <cell r="Q17">
            <v>2</v>
          </cell>
          <cell r="Z17" t="str">
            <v>105323-CES. DR. SERGIO AGUILAR</v>
          </cell>
          <cell r="AB17">
            <v>1</v>
          </cell>
          <cell r="AC17">
            <v>0</v>
          </cell>
          <cell r="AD17">
            <v>4</v>
          </cell>
          <cell r="AE17">
            <v>4</v>
          </cell>
          <cell r="AF17">
            <v>1</v>
          </cell>
          <cell r="AG17">
            <v>0</v>
          </cell>
          <cell r="AH17">
            <v>1</v>
          </cell>
          <cell r="AI17">
            <v>0</v>
          </cell>
          <cell r="AJ17">
            <v>11</v>
          </cell>
        </row>
        <row r="18">
          <cell r="G18" t="str">
            <v>04102-COQUIMBO</v>
          </cell>
          <cell r="H18">
            <v>9</v>
          </cell>
          <cell r="I18">
            <v>12</v>
          </cell>
          <cell r="J18">
            <v>10</v>
          </cell>
          <cell r="K18">
            <v>23</v>
          </cell>
          <cell r="L18">
            <v>12</v>
          </cell>
          <cell r="M18">
            <v>12</v>
          </cell>
          <cell r="N18">
            <v>18</v>
          </cell>
          <cell r="O18">
            <v>20</v>
          </cell>
          <cell r="P18">
            <v>11</v>
          </cell>
          <cell r="Q18">
            <v>127</v>
          </cell>
          <cell r="Z18" t="str">
            <v>105404-P.S.R. EL TANGUE                         </v>
          </cell>
          <cell r="AG18">
            <v>0</v>
          </cell>
          <cell r="AJ18">
            <v>0</v>
          </cell>
        </row>
        <row r="19">
          <cell r="G19" t="str">
            <v>105303-CES. SAN JUAN</v>
          </cell>
          <cell r="H19">
            <v>3</v>
          </cell>
          <cell r="I19">
            <v>4</v>
          </cell>
          <cell r="K19">
            <v>10</v>
          </cell>
          <cell r="N19">
            <v>5</v>
          </cell>
          <cell r="O19">
            <v>3</v>
          </cell>
          <cell r="P19">
            <v>4</v>
          </cell>
          <cell r="Q19">
            <v>29</v>
          </cell>
          <cell r="Z19" t="str">
            <v>105405-P.S.R. GUANAQUEROS</v>
          </cell>
          <cell r="AA19">
            <v>0</v>
          </cell>
          <cell r="AC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G20" t="str">
            <v>105304-CES. SANTA CECILIA</v>
          </cell>
          <cell r="H20">
            <v>1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1</v>
          </cell>
          <cell r="N20">
            <v>0</v>
          </cell>
          <cell r="O20">
            <v>9</v>
          </cell>
          <cell r="P20">
            <v>1</v>
          </cell>
          <cell r="Q20">
            <v>14</v>
          </cell>
          <cell r="Z20" t="str">
            <v>105406-P.S.R. PAN DE AZUCAR</v>
          </cell>
          <cell r="AA20">
            <v>0</v>
          </cell>
          <cell r="AD20">
            <v>0</v>
          </cell>
          <cell r="AE20">
            <v>0</v>
          </cell>
          <cell r="AH20">
            <v>0</v>
          </cell>
          <cell r="AJ20">
            <v>0</v>
          </cell>
        </row>
        <row r="21">
          <cell r="G21" t="str">
            <v>105305-CES. TIERRAS BLANCAS</v>
          </cell>
          <cell r="H21">
            <v>4</v>
          </cell>
          <cell r="I21">
            <v>5</v>
          </cell>
          <cell r="J21">
            <v>9</v>
          </cell>
          <cell r="K21">
            <v>4</v>
          </cell>
          <cell r="L21">
            <v>8</v>
          </cell>
          <cell r="M21">
            <v>7</v>
          </cell>
          <cell r="N21">
            <v>5</v>
          </cell>
          <cell r="O21">
            <v>5</v>
          </cell>
          <cell r="P21">
            <v>5</v>
          </cell>
          <cell r="Q21">
            <v>52</v>
          </cell>
          <cell r="Z21" t="str">
            <v>105407-P.S.R. TAMBILLOS</v>
          </cell>
          <cell r="AC21">
            <v>0</v>
          </cell>
          <cell r="AJ21">
            <v>0</v>
          </cell>
        </row>
        <row r="22">
          <cell r="G22" t="str">
            <v>105321-CES. RURAL  TONGOY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>
            <v>1</v>
          </cell>
          <cell r="O22">
            <v>1</v>
          </cell>
          <cell r="P22">
            <v>0</v>
          </cell>
          <cell r="Q22">
            <v>3</v>
          </cell>
          <cell r="Z22" t="str">
            <v>105705-CECOF EL ALBA</v>
          </cell>
          <cell r="AA22">
            <v>0</v>
          </cell>
          <cell r="AF22">
            <v>0</v>
          </cell>
          <cell r="AI22">
            <v>0</v>
          </cell>
          <cell r="AJ22">
            <v>0</v>
          </cell>
        </row>
        <row r="23">
          <cell r="G23" t="str">
            <v>105323-CES. DR. SERGIO AGUILAR</v>
          </cell>
          <cell r="H23">
            <v>1</v>
          </cell>
          <cell r="I23">
            <v>2</v>
          </cell>
          <cell r="J23">
            <v>1</v>
          </cell>
          <cell r="K23">
            <v>4</v>
          </cell>
          <cell r="L23">
            <v>3</v>
          </cell>
          <cell r="M23">
            <v>2</v>
          </cell>
          <cell r="N23">
            <v>6</v>
          </cell>
          <cell r="O23">
            <v>1</v>
          </cell>
          <cell r="P23">
            <v>1</v>
          </cell>
          <cell r="Q23">
            <v>21</v>
          </cell>
          <cell r="Z23" t="str">
            <v>04103-ANDACOLLO</v>
          </cell>
          <cell r="AA23">
            <v>0</v>
          </cell>
          <cell r="AB23">
            <v>0</v>
          </cell>
          <cell r="AC23">
            <v>1</v>
          </cell>
          <cell r="AD23">
            <v>0</v>
          </cell>
          <cell r="AE23">
            <v>2</v>
          </cell>
          <cell r="AF23">
            <v>0</v>
          </cell>
          <cell r="AG23">
            <v>0</v>
          </cell>
          <cell r="AH23">
            <v>1</v>
          </cell>
          <cell r="AI23">
            <v>1</v>
          </cell>
          <cell r="AJ23">
            <v>5</v>
          </cell>
        </row>
        <row r="24">
          <cell r="G24" t="str">
            <v>105404-P.S.R. EL TANGUE                         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1</v>
          </cell>
          <cell r="Z24" t="str">
            <v>105106-HOSPITAL ANDACOLLO</v>
          </cell>
          <cell r="AA24">
            <v>0</v>
          </cell>
          <cell r="AB24">
            <v>0</v>
          </cell>
          <cell r="AC24">
            <v>1</v>
          </cell>
          <cell r="AD24">
            <v>0</v>
          </cell>
          <cell r="AE24">
            <v>2</v>
          </cell>
          <cell r="AF24">
            <v>0</v>
          </cell>
          <cell r="AG24">
            <v>0</v>
          </cell>
          <cell r="AH24">
            <v>1</v>
          </cell>
          <cell r="AI24">
            <v>1</v>
          </cell>
          <cell r="AJ24">
            <v>5</v>
          </cell>
        </row>
        <row r="25">
          <cell r="G25" t="str">
            <v>105405-P.S.R. GUANAQUEROS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Q25">
            <v>0</v>
          </cell>
          <cell r="Z25" t="str">
            <v>04104-LA HIGUERA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J25">
            <v>0</v>
          </cell>
        </row>
        <row r="26">
          <cell r="G26" t="str">
            <v>105406-P.S.R. PAN DE AZUCAR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</v>
          </cell>
          <cell r="O26">
            <v>0</v>
          </cell>
          <cell r="P26">
            <v>0</v>
          </cell>
          <cell r="Q26">
            <v>2</v>
          </cell>
          <cell r="Z26" t="str">
            <v>105500-P.S.R. CALETA HORNOS        </v>
          </cell>
          <cell r="AE26">
            <v>0</v>
          </cell>
          <cell r="AJ26">
            <v>0</v>
          </cell>
        </row>
        <row r="27">
          <cell r="G27" t="str">
            <v>105407-P.S.R. TAMBILLOS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Q27">
            <v>0</v>
          </cell>
          <cell r="Z27" t="str">
            <v>105505-P.S.R. LOS CHOROS</v>
          </cell>
          <cell r="AD27">
            <v>0</v>
          </cell>
          <cell r="AF27">
            <v>0</v>
          </cell>
          <cell r="AJ27">
            <v>0</v>
          </cell>
        </row>
        <row r="28">
          <cell r="G28" t="str">
            <v>105705-CECOF EL ALBA</v>
          </cell>
          <cell r="H28">
            <v>0</v>
          </cell>
          <cell r="I28">
            <v>1</v>
          </cell>
          <cell r="J28">
            <v>0</v>
          </cell>
          <cell r="K28">
            <v>1</v>
          </cell>
          <cell r="L28">
            <v>1</v>
          </cell>
          <cell r="M28">
            <v>1</v>
          </cell>
          <cell r="N28">
            <v>0</v>
          </cell>
          <cell r="O28">
            <v>1</v>
          </cell>
          <cell r="P28">
            <v>0</v>
          </cell>
          <cell r="Q28">
            <v>5</v>
          </cell>
          <cell r="Z28" t="str">
            <v>105506-P.S.R. EL TRAPICHE</v>
          </cell>
          <cell r="AH28">
            <v>0</v>
          </cell>
          <cell r="AJ28">
            <v>0</v>
          </cell>
        </row>
        <row r="29">
          <cell r="G29" t="str">
            <v>04103-ANDACOLLO</v>
          </cell>
          <cell r="H29">
            <v>1</v>
          </cell>
          <cell r="I29">
            <v>0</v>
          </cell>
          <cell r="J29">
            <v>1</v>
          </cell>
          <cell r="K29">
            <v>0</v>
          </cell>
          <cell r="L29">
            <v>3</v>
          </cell>
          <cell r="M29">
            <v>2</v>
          </cell>
          <cell r="N29">
            <v>1</v>
          </cell>
          <cell r="O29">
            <v>2</v>
          </cell>
          <cell r="P29">
            <v>3</v>
          </cell>
          <cell r="Q29">
            <v>13</v>
          </cell>
          <cell r="Z29" t="str">
            <v>04105-PAIHUANO</v>
          </cell>
          <cell r="AF29">
            <v>0</v>
          </cell>
          <cell r="AG29">
            <v>0</v>
          </cell>
          <cell r="AI29">
            <v>0</v>
          </cell>
          <cell r="AJ29">
            <v>0</v>
          </cell>
        </row>
        <row r="30">
          <cell r="G30" t="str">
            <v>105106-HOSPITAL ANDACOLLO</v>
          </cell>
          <cell r="H30">
            <v>1</v>
          </cell>
          <cell r="I30">
            <v>0</v>
          </cell>
          <cell r="J30">
            <v>1</v>
          </cell>
          <cell r="K30">
            <v>0</v>
          </cell>
          <cell r="L30">
            <v>3</v>
          </cell>
          <cell r="M30">
            <v>2</v>
          </cell>
          <cell r="N30">
            <v>1</v>
          </cell>
          <cell r="O30">
            <v>2</v>
          </cell>
          <cell r="P30">
            <v>3</v>
          </cell>
          <cell r="Q30">
            <v>13</v>
          </cell>
          <cell r="Z30" t="str">
            <v>105306-CES. PAIHUANO</v>
          </cell>
          <cell r="AF30">
            <v>0</v>
          </cell>
          <cell r="AG30">
            <v>0</v>
          </cell>
          <cell r="AI30">
            <v>0</v>
          </cell>
          <cell r="AJ30">
            <v>0</v>
          </cell>
        </row>
        <row r="31">
          <cell r="G31" t="str">
            <v>04104-LA HIGUERA</v>
          </cell>
          <cell r="H31">
            <v>1</v>
          </cell>
          <cell r="I31">
            <v>0</v>
          </cell>
          <cell r="J31">
            <v>1</v>
          </cell>
          <cell r="K31">
            <v>0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7</v>
          </cell>
          <cell r="Z31" t="str">
            <v>04106-VICUÑA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G32" t="str">
            <v>105314-CES. LA HIGUERA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</v>
          </cell>
          <cell r="O32">
            <v>1</v>
          </cell>
          <cell r="Q32">
            <v>3</v>
          </cell>
          <cell r="Z32" t="str">
            <v>105107-HOSPITAL VICUÑA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G33" t="str">
            <v>105500-P.S.R. CALETA HORNOS        </v>
          </cell>
          <cell r="J33">
            <v>1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  <cell r="Q33">
            <v>2</v>
          </cell>
          <cell r="Z33" t="str">
            <v>105467-P.S.R. DIAGUITAS</v>
          </cell>
          <cell r="AB33">
            <v>0</v>
          </cell>
          <cell r="AJ33">
            <v>0</v>
          </cell>
        </row>
        <row r="34">
          <cell r="G34" t="str">
            <v>105505-P.S.R. LOS CHOROS</v>
          </cell>
          <cell r="I34">
            <v>0</v>
          </cell>
          <cell r="J34">
            <v>0</v>
          </cell>
          <cell r="L34">
            <v>0</v>
          </cell>
          <cell r="O34">
            <v>0</v>
          </cell>
          <cell r="Q34">
            <v>0</v>
          </cell>
          <cell r="Z34" t="str">
            <v>04201-ILLAPEL</v>
          </cell>
          <cell r="AA34">
            <v>0</v>
          </cell>
          <cell r="AB34">
            <v>3</v>
          </cell>
          <cell r="AC34">
            <v>0</v>
          </cell>
          <cell r="AD34">
            <v>0</v>
          </cell>
          <cell r="AE34">
            <v>0</v>
          </cell>
          <cell r="AF34">
            <v>1</v>
          </cell>
          <cell r="AG34">
            <v>0</v>
          </cell>
          <cell r="AH34">
            <v>0</v>
          </cell>
          <cell r="AI34">
            <v>1</v>
          </cell>
          <cell r="AJ34">
            <v>5</v>
          </cell>
        </row>
        <row r="35">
          <cell r="G35" t="str">
            <v>105506-P.S.R. EL TRAPICHE</v>
          </cell>
          <cell r="I35">
            <v>0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1</v>
          </cell>
          <cell r="Q35">
            <v>2</v>
          </cell>
          <cell r="Z35" t="str">
            <v>105103-HOSPITAL ILLAPEL</v>
          </cell>
          <cell r="AB35">
            <v>3</v>
          </cell>
          <cell r="AC35">
            <v>0</v>
          </cell>
          <cell r="AD35">
            <v>0</v>
          </cell>
          <cell r="AE35">
            <v>0</v>
          </cell>
          <cell r="AF35">
            <v>1</v>
          </cell>
          <cell r="AG35">
            <v>0</v>
          </cell>
          <cell r="AH35">
            <v>0</v>
          </cell>
          <cell r="AI35">
            <v>1</v>
          </cell>
          <cell r="AJ35">
            <v>5</v>
          </cell>
        </row>
        <row r="36">
          <cell r="G36" t="str">
            <v>04105-PAIHUANO</v>
          </cell>
          <cell r="M36">
            <v>0</v>
          </cell>
          <cell r="N36">
            <v>1</v>
          </cell>
          <cell r="O36">
            <v>0</v>
          </cell>
          <cell r="P36">
            <v>0</v>
          </cell>
          <cell r="Q36">
            <v>1</v>
          </cell>
          <cell r="Z36" t="str">
            <v>105326-CESFAM SAN RAFAEL</v>
          </cell>
          <cell r="AA36">
            <v>0</v>
          </cell>
          <cell r="AE36">
            <v>0</v>
          </cell>
          <cell r="AI36">
            <v>0</v>
          </cell>
          <cell r="AJ36">
            <v>0</v>
          </cell>
        </row>
        <row r="37">
          <cell r="G37" t="str">
            <v>105306-CES. PAIHUANO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Z37" t="str">
            <v>105443-P.S.R. CARCAMO                   </v>
          </cell>
          <cell r="AB37">
            <v>0</v>
          </cell>
          <cell r="AC37">
            <v>0</v>
          </cell>
          <cell r="AE37">
            <v>0</v>
          </cell>
          <cell r="AI37">
            <v>0</v>
          </cell>
          <cell r="AJ37">
            <v>0</v>
          </cell>
        </row>
        <row r="38">
          <cell r="G38" t="str">
            <v>105475-P.S.R. HORCON</v>
          </cell>
          <cell r="O38">
            <v>0</v>
          </cell>
          <cell r="Q38">
            <v>0</v>
          </cell>
          <cell r="Z38" t="str">
            <v>105444-P.S.R. HUINTIL</v>
          </cell>
          <cell r="AD38">
            <v>0</v>
          </cell>
          <cell r="AJ38">
            <v>0</v>
          </cell>
        </row>
        <row r="39">
          <cell r="G39" t="str">
            <v>105476-P.S.R. MONTE GRANDE</v>
          </cell>
          <cell r="M39">
            <v>0</v>
          </cell>
          <cell r="Q39">
            <v>0</v>
          </cell>
          <cell r="Z39" t="str">
            <v>105445-P.S.R. LIMAHUIDA</v>
          </cell>
          <cell r="AC39">
            <v>0</v>
          </cell>
          <cell r="AG39">
            <v>0</v>
          </cell>
          <cell r="AH39">
            <v>0</v>
          </cell>
          <cell r="AJ39">
            <v>0</v>
          </cell>
        </row>
        <row r="40">
          <cell r="G40" t="str">
            <v>105477-P.S.R. PISCO ELQUI</v>
          </cell>
          <cell r="N40">
            <v>1</v>
          </cell>
          <cell r="O40">
            <v>0</v>
          </cell>
          <cell r="Q40">
            <v>1</v>
          </cell>
          <cell r="Z40" t="str">
            <v>105449-P.S.R. TUNGA NORTE</v>
          </cell>
          <cell r="AC40">
            <v>0</v>
          </cell>
          <cell r="AD40">
            <v>0</v>
          </cell>
          <cell r="AJ40">
            <v>0</v>
          </cell>
        </row>
        <row r="41">
          <cell r="G41" t="str">
            <v>04106-VICUÑA</v>
          </cell>
          <cell r="H41">
            <v>1</v>
          </cell>
          <cell r="I41">
            <v>0</v>
          </cell>
          <cell r="J41">
            <v>2</v>
          </cell>
          <cell r="K41">
            <v>3</v>
          </cell>
          <cell r="L41">
            <v>0</v>
          </cell>
          <cell r="M41">
            <v>3</v>
          </cell>
          <cell r="N41">
            <v>3</v>
          </cell>
          <cell r="O41">
            <v>4</v>
          </cell>
          <cell r="P41">
            <v>4</v>
          </cell>
          <cell r="Q41">
            <v>20</v>
          </cell>
          <cell r="Z41" t="str">
            <v>105485-P.S.R. PLAN DE HORNOS</v>
          </cell>
          <cell r="AB41">
            <v>0</v>
          </cell>
          <cell r="AJ41">
            <v>0</v>
          </cell>
        </row>
        <row r="42">
          <cell r="G42" t="str">
            <v>105107-HOSPITAL VICUÑA</v>
          </cell>
          <cell r="H42">
            <v>1</v>
          </cell>
          <cell r="I42">
            <v>0</v>
          </cell>
          <cell r="J42">
            <v>2</v>
          </cell>
          <cell r="K42">
            <v>2</v>
          </cell>
          <cell r="L42">
            <v>0</v>
          </cell>
          <cell r="M42">
            <v>1</v>
          </cell>
          <cell r="N42">
            <v>0</v>
          </cell>
          <cell r="O42">
            <v>3</v>
          </cell>
          <cell r="P42">
            <v>4</v>
          </cell>
          <cell r="Q42">
            <v>13</v>
          </cell>
          <cell r="Z42" t="str">
            <v>105486-P.S.R. TUNGA SUR</v>
          </cell>
          <cell r="AA42">
            <v>0</v>
          </cell>
          <cell r="AJ42">
            <v>0</v>
          </cell>
        </row>
        <row r="43">
          <cell r="G43" t="str">
            <v>105467-P.S.R. DIAGUITAS</v>
          </cell>
          <cell r="K43">
            <v>1</v>
          </cell>
          <cell r="M43">
            <v>0</v>
          </cell>
          <cell r="N43">
            <v>1</v>
          </cell>
          <cell r="Q43">
            <v>2</v>
          </cell>
          <cell r="Z43" t="str">
            <v>105496-P.S.R. PINTACURA SUR</v>
          </cell>
          <cell r="AD43">
            <v>0</v>
          </cell>
          <cell r="AE43">
            <v>0</v>
          </cell>
          <cell r="AG43">
            <v>0</v>
          </cell>
          <cell r="AJ43">
            <v>0</v>
          </cell>
        </row>
        <row r="44">
          <cell r="G44" t="str">
            <v>105468-P.S.R. EL MOLLE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Z44" t="str">
            <v>04202-CANELA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5</v>
          </cell>
          <cell r="AI44">
            <v>0</v>
          </cell>
          <cell r="AJ44">
            <v>5</v>
          </cell>
        </row>
        <row r="45">
          <cell r="G45" t="str">
            <v>105469-P.S.R. EL TAMBO</v>
          </cell>
          <cell r="M45">
            <v>1</v>
          </cell>
          <cell r="Q45">
            <v>1</v>
          </cell>
          <cell r="Z45" t="str">
            <v>105309-CES. RURAL CANELA</v>
          </cell>
          <cell r="AC45">
            <v>0</v>
          </cell>
          <cell r="AF45">
            <v>0</v>
          </cell>
          <cell r="AG45">
            <v>0</v>
          </cell>
          <cell r="AH45">
            <v>5</v>
          </cell>
          <cell r="AI45">
            <v>0</v>
          </cell>
          <cell r="AJ45">
            <v>5</v>
          </cell>
        </row>
        <row r="46">
          <cell r="G46" t="str">
            <v>105471-P.S.R. PERALILLO</v>
          </cell>
          <cell r="H46">
            <v>0</v>
          </cell>
          <cell r="M46">
            <v>1</v>
          </cell>
          <cell r="N46">
            <v>1</v>
          </cell>
          <cell r="O46">
            <v>1</v>
          </cell>
          <cell r="Q46">
            <v>3</v>
          </cell>
          <cell r="Z46" t="str">
            <v>105450-P.S.R. MINCHA NORTE            </v>
          </cell>
          <cell r="AE46">
            <v>0</v>
          </cell>
          <cell r="AF46">
            <v>0</v>
          </cell>
          <cell r="AH46">
            <v>0</v>
          </cell>
          <cell r="AJ46">
            <v>0</v>
          </cell>
        </row>
        <row r="47">
          <cell r="G47" t="str">
            <v>105472-P.S.R. RIVADAVIA</v>
          </cell>
          <cell r="H47">
            <v>0</v>
          </cell>
          <cell r="K47">
            <v>0</v>
          </cell>
          <cell r="P47">
            <v>0</v>
          </cell>
          <cell r="Q47">
            <v>0</v>
          </cell>
          <cell r="Z47" t="str">
            <v>105451-P.S.R. AGUA FRIA</v>
          </cell>
          <cell r="AD47">
            <v>0</v>
          </cell>
          <cell r="AJ47">
            <v>0</v>
          </cell>
        </row>
        <row r="48">
          <cell r="G48" t="str">
            <v>105473-P.S.R. TALCUNA</v>
          </cell>
          <cell r="O48">
            <v>0</v>
          </cell>
          <cell r="Q48">
            <v>0</v>
          </cell>
          <cell r="Z48" t="str">
            <v>105482-P.S.R. CANELA ALTA</v>
          </cell>
          <cell r="AA48">
            <v>0</v>
          </cell>
          <cell r="AB48">
            <v>0</v>
          </cell>
          <cell r="AJ48">
            <v>0</v>
          </cell>
        </row>
        <row r="49">
          <cell r="G49" t="str">
            <v>105502-P.S.R. CALINGASTA</v>
          </cell>
          <cell r="H49">
            <v>0</v>
          </cell>
          <cell r="I49">
            <v>0</v>
          </cell>
          <cell r="L49">
            <v>0</v>
          </cell>
          <cell r="M49">
            <v>0</v>
          </cell>
          <cell r="N49">
            <v>1</v>
          </cell>
          <cell r="O49">
            <v>0</v>
          </cell>
          <cell r="Q49">
            <v>1</v>
          </cell>
          <cell r="Z49" t="str">
            <v>105484-P.S.R. HUENTELAUQUEN</v>
          </cell>
          <cell r="AD49">
            <v>0</v>
          </cell>
          <cell r="AG49">
            <v>0</v>
          </cell>
          <cell r="AJ49">
            <v>0</v>
          </cell>
        </row>
        <row r="50">
          <cell r="G50" t="str">
            <v>105509-P.S.R. GUALLIGUAICA</v>
          </cell>
          <cell r="P50">
            <v>0</v>
          </cell>
          <cell r="Q50">
            <v>0</v>
          </cell>
          <cell r="Z50" t="str">
            <v>105488-P.S.R. ESPIRITU SANTO</v>
          </cell>
          <cell r="AC50">
            <v>0</v>
          </cell>
          <cell r="AJ50">
            <v>0</v>
          </cell>
        </row>
        <row r="51">
          <cell r="G51" t="str">
            <v>04201-ILLAPEL</v>
          </cell>
          <cell r="H51">
            <v>5</v>
          </cell>
          <cell r="I51">
            <v>2</v>
          </cell>
          <cell r="J51">
            <v>1</v>
          </cell>
          <cell r="K51">
            <v>0</v>
          </cell>
          <cell r="L51">
            <v>3</v>
          </cell>
          <cell r="M51">
            <v>1</v>
          </cell>
          <cell r="N51">
            <v>3</v>
          </cell>
          <cell r="O51">
            <v>1</v>
          </cell>
          <cell r="P51">
            <v>2</v>
          </cell>
          <cell r="Q51">
            <v>18</v>
          </cell>
          <cell r="Z51" t="str">
            <v>105498-P.S.R. QUEBRADA DE LINARES</v>
          </cell>
          <cell r="AD51">
            <v>0</v>
          </cell>
          <cell r="AG51">
            <v>0</v>
          </cell>
          <cell r="AJ51">
            <v>0</v>
          </cell>
        </row>
        <row r="52">
          <cell r="G52" t="str">
            <v>105103-HOSPITAL ILLAPEL</v>
          </cell>
          <cell r="I52">
            <v>1</v>
          </cell>
          <cell r="J52">
            <v>1</v>
          </cell>
          <cell r="K52">
            <v>0</v>
          </cell>
          <cell r="L52">
            <v>2</v>
          </cell>
          <cell r="M52">
            <v>0</v>
          </cell>
          <cell r="N52">
            <v>2</v>
          </cell>
          <cell r="O52">
            <v>0</v>
          </cell>
          <cell r="P52">
            <v>0</v>
          </cell>
          <cell r="Q52">
            <v>6</v>
          </cell>
          <cell r="Z52" t="str">
            <v>04203-LOS VILOS</v>
          </cell>
          <cell r="AA52">
            <v>0</v>
          </cell>
          <cell r="AB52">
            <v>2</v>
          </cell>
          <cell r="AC52">
            <v>0</v>
          </cell>
          <cell r="AD52">
            <v>0</v>
          </cell>
          <cell r="AE52">
            <v>0</v>
          </cell>
          <cell r="AF52">
            <v>2</v>
          </cell>
          <cell r="AG52">
            <v>1</v>
          </cell>
          <cell r="AH52">
            <v>2</v>
          </cell>
          <cell r="AI52">
            <v>1</v>
          </cell>
          <cell r="AJ52">
            <v>8</v>
          </cell>
        </row>
        <row r="53">
          <cell r="G53" t="str">
            <v>105326-CESFAM SAN RAFAEL</v>
          </cell>
          <cell r="H53">
            <v>2</v>
          </cell>
          <cell r="I53">
            <v>0</v>
          </cell>
          <cell r="L53">
            <v>1</v>
          </cell>
          <cell r="M53">
            <v>1</v>
          </cell>
          <cell r="N53">
            <v>1</v>
          </cell>
          <cell r="O53">
            <v>0</v>
          </cell>
          <cell r="P53">
            <v>1</v>
          </cell>
          <cell r="Q53">
            <v>6</v>
          </cell>
          <cell r="Z53" t="str">
            <v>105108-HOSPITAL LOS VILOS</v>
          </cell>
          <cell r="AA53">
            <v>0</v>
          </cell>
          <cell r="AB53">
            <v>2</v>
          </cell>
          <cell r="AC53">
            <v>0</v>
          </cell>
          <cell r="AD53">
            <v>0</v>
          </cell>
          <cell r="AE53">
            <v>0</v>
          </cell>
          <cell r="AF53">
            <v>2</v>
          </cell>
          <cell r="AG53">
            <v>1</v>
          </cell>
          <cell r="AH53">
            <v>2</v>
          </cell>
          <cell r="AI53">
            <v>0</v>
          </cell>
          <cell r="AJ53">
            <v>7</v>
          </cell>
        </row>
        <row r="54">
          <cell r="G54" t="str">
            <v>105443-P.S.R. CARCAMO                   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Z54" t="str">
            <v>105478-P.S.R. CAIMANES                   </v>
          </cell>
          <cell r="AF54">
            <v>0</v>
          </cell>
          <cell r="AI54">
            <v>1</v>
          </cell>
          <cell r="AJ54">
            <v>1</v>
          </cell>
        </row>
        <row r="55">
          <cell r="G55" t="str">
            <v>105445-P.S.R. LIMAHUIDA</v>
          </cell>
          <cell r="N55">
            <v>0</v>
          </cell>
          <cell r="O55">
            <v>0</v>
          </cell>
          <cell r="Q55">
            <v>0</v>
          </cell>
          <cell r="Z55" t="str">
            <v>105479-P.S.R. GUANGUALI</v>
          </cell>
          <cell r="AE55">
            <v>0</v>
          </cell>
          <cell r="AG55">
            <v>0</v>
          </cell>
          <cell r="AJ55">
            <v>0</v>
          </cell>
        </row>
        <row r="56">
          <cell r="G56" t="str">
            <v>105446-P.S.R. MATANCILLA</v>
          </cell>
          <cell r="N56">
            <v>0</v>
          </cell>
          <cell r="Q56">
            <v>0</v>
          </cell>
          <cell r="Z56" t="str">
            <v>105480-P.S.R. QUILIMARI</v>
          </cell>
          <cell r="AB56">
            <v>0</v>
          </cell>
          <cell r="AJ56">
            <v>0</v>
          </cell>
        </row>
        <row r="57">
          <cell r="G57" t="str">
            <v>105447-P.S.R. PERALILLO</v>
          </cell>
          <cell r="N57">
            <v>0</v>
          </cell>
          <cell r="Q57">
            <v>0</v>
          </cell>
          <cell r="Z57" t="str">
            <v>04204-SALAMANCA</v>
          </cell>
          <cell r="AA57">
            <v>2</v>
          </cell>
          <cell r="AB57">
            <v>3</v>
          </cell>
          <cell r="AC57">
            <v>0</v>
          </cell>
          <cell r="AD57">
            <v>1</v>
          </cell>
          <cell r="AE57">
            <v>0</v>
          </cell>
          <cell r="AF57">
            <v>6</v>
          </cell>
          <cell r="AG57">
            <v>2</v>
          </cell>
          <cell r="AH57">
            <v>2</v>
          </cell>
          <cell r="AI57">
            <v>2</v>
          </cell>
          <cell r="AJ57">
            <v>18</v>
          </cell>
        </row>
        <row r="58">
          <cell r="G58" t="str">
            <v>105448-P.S.R. SANTA VIRGINIA</v>
          </cell>
          <cell r="O58">
            <v>0</v>
          </cell>
          <cell r="Q58">
            <v>0</v>
          </cell>
          <cell r="Z58" t="str">
            <v>105104-HOSPITAL SALAMANCA</v>
          </cell>
          <cell r="AA58">
            <v>1</v>
          </cell>
          <cell r="AB58">
            <v>3</v>
          </cell>
          <cell r="AC58">
            <v>0</v>
          </cell>
          <cell r="AD58">
            <v>1</v>
          </cell>
          <cell r="AE58">
            <v>0</v>
          </cell>
          <cell r="AF58">
            <v>6</v>
          </cell>
          <cell r="AG58">
            <v>2</v>
          </cell>
          <cell r="AH58">
            <v>2</v>
          </cell>
          <cell r="AI58">
            <v>2</v>
          </cell>
          <cell r="AJ58">
            <v>17</v>
          </cell>
        </row>
        <row r="59">
          <cell r="G59" t="str">
            <v>105449-P.S.R. TUNGA NORTE</v>
          </cell>
          <cell r="O59">
            <v>0</v>
          </cell>
          <cell r="P59">
            <v>0</v>
          </cell>
          <cell r="Q59">
            <v>0</v>
          </cell>
          <cell r="Z59" t="str">
            <v>105452-P.S.R. CUNCUMEN                 </v>
          </cell>
          <cell r="AA59">
            <v>0</v>
          </cell>
          <cell r="AB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J59">
            <v>0</v>
          </cell>
        </row>
        <row r="60">
          <cell r="G60" t="str">
            <v>105485-P.S.R. PLAN DE HORNOS</v>
          </cell>
          <cell r="H60">
            <v>2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O60">
            <v>1</v>
          </cell>
          <cell r="Q60">
            <v>4</v>
          </cell>
          <cell r="Z60" t="str">
            <v>105453-P.S.R. TRANQUILLA</v>
          </cell>
          <cell r="AG60">
            <v>0</v>
          </cell>
          <cell r="AJ60">
            <v>0</v>
          </cell>
        </row>
        <row r="61">
          <cell r="G61" t="str">
            <v>105487-P.S.R. CAÑAS UNO</v>
          </cell>
          <cell r="H61">
            <v>1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2</v>
          </cell>
          <cell r="Z61" t="str">
            <v>105454-P.S.R. CUNLAGUA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J61">
            <v>0</v>
          </cell>
        </row>
        <row r="62">
          <cell r="G62" t="str">
            <v>105496-P.S.R. PINTACURA SUR</v>
          </cell>
          <cell r="H62">
            <v>0</v>
          </cell>
          <cell r="J62">
            <v>0</v>
          </cell>
          <cell r="P62">
            <v>0</v>
          </cell>
          <cell r="Q62">
            <v>0</v>
          </cell>
          <cell r="Z62" t="str">
            <v>105455-P.S.R. CHILLEPIN</v>
          </cell>
          <cell r="AA62">
            <v>0</v>
          </cell>
          <cell r="AB62">
            <v>0</v>
          </cell>
          <cell r="AE62">
            <v>0</v>
          </cell>
          <cell r="AH62">
            <v>0</v>
          </cell>
          <cell r="AJ62">
            <v>0</v>
          </cell>
        </row>
        <row r="63">
          <cell r="G63" t="str">
            <v>04202-CANELA</v>
          </cell>
          <cell r="H63">
            <v>0</v>
          </cell>
          <cell r="I63">
            <v>1</v>
          </cell>
          <cell r="J63">
            <v>2</v>
          </cell>
          <cell r="K63">
            <v>1</v>
          </cell>
          <cell r="L63">
            <v>1</v>
          </cell>
          <cell r="M63">
            <v>2</v>
          </cell>
          <cell r="N63">
            <v>0</v>
          </cell>
          <cell r="O63">
            <v>3</v>
          </cell>
          <cell r="P63">
            <v>0</v>
          </cell>
          <cell r="Q63">
            <v>10</v>
          </cell>
          <cell r="Z63" t="str">
            <v>105456-P.S.R. LLIMPO</v>
          </cell>
          <cell r="AC63">
            <v>0</v>
          </cell>
          <cell r="AG63">
            <v>0</v>
          </cell>
          <cell r="AJ63">
            <v>0</v>
          </cell>
        </row>
        <row r="64">
          <cell r="G64" t="str">
            <v>105309-CES. RURAL CANELA</v>
          </cell>
          <cell r="H64">
            <v>0</v>
          </cell>
          <cell r="I64">
            <v>1</v>
          </cell>
          <cell r="J64">
            <v>2</v>
          </cell>
          <cell r="K64">
            <v>1</v>
          </cell>
          <cell r="L64">
            <v>0</v>
          </cell>
          <cell r="M64">
            <v>1</v>
          </cell>
          <cell r="N64">
            <v>0</v>
          </cell>
          <cell r="O64">
            <v>2</v>
          </cell>
          <cell r="P64">
            <v>0</v>
          </cell>
          <cell r="Q64">
            <v>7</v>
          </cell>
          <cell r="Z64" t="str">
            <v>105457-P.S.R. SAN AGUSTIN</v>
          </cell>
          <cell r="AA64">
            <v>1</v>
          </cell>
          <cell r="AJ64">
            <v>1</v>
          </cell>
        </row>
        <row r="65">
          <cell r="G65" t="str">
            <v>105450-P.S.R. MINCHA NORTE            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P65">
            <v>0</v>
          </cell>
          <cell r="Q65">
            <v>0</v>
          </cell>
          <cell r="Z65" t="str">
            <v>105458-P.S.R. TAHUINCO</v>
          </cell>
          <cell r="AC65">
            <v>0</v>
          </cell>
          <cell r="AE65">
            <v>0</v>
          </cell>
          <cell r="AI65">
            <v>0</v>
          </cell>
          <cell r="AJ65">
            <v>0</v>
          </cell>
        </row>
        <row r="66">
          <cell r="G66" t="str">
            <v>105451-P.S.R. AGUA FRIA</v>
          </cell>
          <cell r="H66">
            <v>0</v>
          </cell>
          <cell r="I66">
            <v>0</v>
          </cell>
          <cell r="K66">
            <v>0</v>
          </cell>
          <cell r="Q66">
            <v>0</v>
          </cell>
          <cell r="Z66" t="str">
            <v>105491-P.S.R. QUELEN BAJO</v>
          </cell>
          <cell r="AA66">
            <v>0</v>
          </cell>
          <cell r="AB66">
            <v>0</v>
          </cell>
          <cell r="AD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G67" t="str">
            <v>105482-P.S.R. CANELA ALTA</v>
          </cell>
          <cell r="H67">
            <v>0</v>
          </cell>
          <cell r="I67">
            <v>0</v>
          </cell>
          <cell r="J67">
            <v>0</v>
          </cell>
          <cell r="M67">
            <v>0</v>
          </cell>
          <cell r="Q67">
            <v>0</v>
          </cell>
          <cell r="Z67" t="str">
            <v>105492-P.S.R. CAMISA</v>
          </cell>
          <cell r="AG67">
            <v>0</v>
          </cell>
          <cell r="AJ67">
            <v>0</v>
          </cell>
        </row>
        <row r="68">
          <cell r="G68" t="str">
            <v>105483-P.S.R. LOS RULOS</v>
          </cell>
          <cell r="H68">
            <v>0</v>
          </cell>
          <cell r="Q68">
            <v>0</v>
          </cell>
          <cell r="Z68" t="str">
            <v>105501-P.S.R. ARBOLEDA GRANDE</v>
          </cell>
          <cell r="AA68">
            <v>0</v>
          </cell>
          <cell r="AB68">
            <v>0</v>
          </cell>
          <cell r="AC68">
            <v>0</v>
          </cell>
          <cell r="AE68">
            <v>0</v>
          </cell>
          <cell r="AG68">
            <v>0</v>
          </cell>
          <cell r="AI68">
            <v>0</v>
          </cell>
          <cell r="AJ68">
            <v>0</v>
          </cell>
        </row>
        <row r="69">
          <cell r="G69" t="str">
            <v>105484-P.S.R. HUENTELAUQUEN</v>
          </cell>
          <cell r="I69">
            <v>0</v>
          </cell>
          <cell r="J69">
            <v>0</v>
          </cell>
          <cell r="K69">
            <v>0</v>
          </cell>
          <cell r="L69">
            <v>1</v>
          </cell>
          <cell r="M69">
            <v>0</v>
          </cell>
          <cell r="N69">
            <v>0</v>
          </cell>
          <cell r="Q69">
            <v>1</v>
          </cell>
          <cell r="Z69" t="str">
            <v>04301-OVALLE</v>
          </cell>
          <cell r="AA69">
            <v>0</v>
          </cell>
          <cell r="AB69">
            <v>0</v>
          </cell>
          <cell r="AC69">
            <v>1</v>
          </cell>
          <cell r="AD69">
            <v>1</v>
          </cell>
          <cell r="AE69">
            <v>2</v>
          </cell>
          <cell r="AF69">
            <v>5</v>
          </cell>
          <cell r="AG69">
            <v>1</v>
          </cell>
          <cell r="AH69">
            <v>1</v>
          </cell>
          <cell r="AI69">
            <v>1</v>
          </cell>
          <cell r="AJ69">
            <v>12</v>
          </cell>
        </row>
        <row r="70">
          <cell r="G70" t="str">
            <v>105488-P.S.R. ESPIRITU SANTO</v>
          </cell>
          <cell r="H70">
            <v>0</v>
          </cell>
          <cell r="I70">
            <v>0</v>
          </cell>
          <cell r="M70">
            <v>1</v>
          </cell>
          <cell r="Q70">
            <v>1</v>
          </cell>
          <cell r="Z70" t="str">
            <v>105315-CES. RURAL C. DE TAMAYA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J70">
            <v>0</v>
          </cell>
        </row>
        <row r="71">
          <cell r="G71" t="str">
            <v>105493-P.S.R. MINCHA SUR</v>
          </cell>
          <cell r="M71">
            <v>0</v>
          </cell>
          <cell r="O71">
            <v>1</v>
          </cell>
          <cell r="Q71">
            <v>1</v>
          </cell>
          <cell r="Z71" t="str">
            <v>105317-CES. JORGE JORDAN D.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</row>
        <row r="72">
          <cell r="G72" t="str">
            <v>105497-P.S.R. JABONERIA</v>
          </cell>
          <cell r="K72">
            <v>0</v>
          </cell>
          <cell r="Q72">
            <v>0</v>
          </cell>
          <cell r="Z72" t="str">
            <v>105322-CES. MARCOS MACUADA</v>
          </cell>
          <cell r="AA72">
            <v>0</v>
          </cell>
          <cell r="AB72">
            <v>0</v>
          </cell>
          <cell r="AC72">
            <v>0</v>
          </cell>
          <cell r="AD72">
            <v>1</v>
          </cell>
          <cell r="AF72">
            <v>2</v>
          </cell>
          <cell r="AG72">
            <v>1</v>
          </cell>
          <cell r="AH72">
            <v>0</v>
          </cell>
          <cell r="AI72">
            <v>0</v>
          </cell>
          <cell r="AJ72">
            <v>4</v>
          </cell>
        </row>
        <row r="73">
          <cell r="G73" t="str">
            <v>105498-P.S.R. QUEBRADA DE LINARES</v>
          </cell>
          <cell r="M73">
            <v>0</v>
          </cell>
          <cell r="N73">
            <v>0</v>
          </cell>
          <cell r="Q73">
            <v>0</v>
          </cell>
          <cell r="Z73" t="str">
            <v>105324-CES. SOTAQUI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H73">
            <v>0</v>
          </cell>
          <cell r="AI73">
            <v>0</v>
          </cell>
          <cell r="AJ73">
            <v>0</v>
          </cell>
        </row>
        <row r="74">
          <cell r="G74" t="str">
            <v>04203-LOS VILOS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1</v>
          </cell>
          <cell r="M74">
            <v>2</v>
          </cell>
          <cell r="N74">
            <v>0</v>
          </cell>
          <cell r="O74">
            <v>2</v>
          </cell>
          <cell r="P74">
            <v>0</v>
          </cell>
          <cell r="Q74">
            <v>5</v>
          </cell>
          <cell r="Z74" t="str">
            <v>105415-P.S.R. BARRAZA</v>
          </cell>
          <cell r="AA74">
            <v>0</v>
          </cell>
          <cell r="AC74">
            <v>1</v>
          </cell>
          <cell r="AF74">
            <v>0</v>
          </cell>
          <cell r="AH74">
            <v>0</v>
          </cell>
          <cell r="AI74">
            <v>0</v>
          </cell>
          <cell r="AJ74">
            <v>1</v>
          </cell>
        </row>
        <row r="75">
          <cell r="G75" t="str">
            <v>105108-HOSPITAL LOS VILOS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</v>
          </cell>
          <cell r="N75">
            <v>0</v>
          </cell>
          <cell r="O75">
            <v>2</v>
          </cell>
          <cell r="P75">
            <v>0</v>
          </cell>
          <cell r="Q75">
            <v>3</v>
          </cell>
          <cell r="Z75" t="str">
            <v>105416-P.S.R. CAMARICO                  </v>
          </cell>
          <cell r="AA75">
            <v>0</v>
          </cell>
          <cell r="AB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G76" t="str">
            <v>105478-P.S.R. CAIMANES                   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Z76" t="str">
            <v>105417-P.S.R. ALCONES BAJOS</v>
          </cell>
          <cell r="AA76">
            <v>0</v>
          </cell>
          <cell r="AB76">
            <v>0</v>
          </cell>
          <cell r="AE76">
            <v>1</v>
          </cell>
          <cell r="AG76">
            <v>0</v>
          </cell>
          <cell r="AH76">
            <v>0</v>
          </cell>
          <cell r="AJ76">
            <v>1</v>
          </cell>
        </row>
        <row r="77">
          <cell r="G77" t="str">
            <v>105479-P.S.R. GUANGUALI</v>
          </cell>
          <cell r="H77">
            <v>0</v>
          </cell>
          <cell r="I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Z77" t="str">
            <v>105419-P.S.R. LAS SOSSAS</v>
          </cell>
          <cell r="AC77">
            <v>0</v>
          </cell>
          <cell r="AH77">
            <v>0</v>
          </cell>
          <cell r="AI77">
            <v>0</v>
          </cell>
          <cell r="AJ77">
            <v>0</v>
          </cell>
        </row>
        <row r="78">
          <cell r="G78" t="str">
            <v>105480-P.S.R. QUILIMARI</v>
          </cell>
          <cell r="H78">
            <v>0</v>
          </cell>
          <cell r="I78">
            <v>0</v>
          </cell>
          <cell r="O78">
            <v>0</v>
          </cell>
          <cell r="Q78">
            <v>0</v>
          </cell>
          <cell r="Z78" t="str">
            <v>105420-P.S.R. LIMARI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1</v>
          </cell>
          <cell r="AG78">
            <v>0</v>
          </cell>
          <cell r="AH78">
            <v>0</v>
          </cell>
          <cell r="AI78">
            <v>0</v>
          </cell>
          <cell r="AJ78">
            <v>1</v>
          </cell>
        </row>
        <row r="79">
          <cell r="G79" t="str">
            <v>105481-P.S.R. TILAMA</v>
          </cell>
          <cell r="H79">
            <v>0</v>
          </cell>
          <cell r="L79">
            <v>1</v>
          </cell>
          <cell r="P79">
            <v>0</v>
          </cell>
          <cell r="Q79">
            <v>1</v>
          </cell>
          <cell r="Z79" t="str">
            <v>105422-P.S.R. HORNILLOS</v>
          </cell>
          <cell r="AI79">
            <v>0</v>
          </cell>
          <cell r="AJ79">
            <v>0</v>
          </cell>
        </row>
        <row r="80">
          <cell r="G80" t="str">
            <v>105511-P.S.R. LOS CONDORES</v>
          </cell>
          <cell r="P80">
            <v>0</v>
          </cell>
          <cell r="Q80">
            <v>0</v>
          </cell>
          <cell r="Z80" t="str">
            <v>105437-P.S.R. CHALINGA</v>
          </cell>
          <cell r="AD80">
            <v>0</v>
          </cell>
          <cell r="AH80">
            <v>0</v>
          </cell>
          <cell r="AJ80">
            <v>0</v>
          </cell>
        </row>
        <row r="81">
          <cell r="G81" t="str">
            <v>04204-SALAMANCA</v>
          </cell>
          <cell r="H81">
            <v>3</v>
          </cell>
          <cell r="I81">
            <v>3</v>
          </cell>
          <cell r="J81">
            <v>1</v>
          </cell>
          <cell r="K81">
            <v>4</v>
          </cell>
          <cell r="L81">
            <v>6</v>
          </cell>
          <cell r="M81">
            <v>3</v>
          </cell>
          <cell r="N81">
            <v>5</v>
          </cell>
          <cell r="O81">
            <v>4</v>
          </cell>
          <cell r="P81">
            <v>5</v>
          </cell>
          <cell r="Q81">
            <v>34</v>
          </cell>
          <cell r="Z81" t="str">
            <v>105439-P.S.R. CERRO BLANCO</v>
          </cell>
          <cell r="AA81">
            <v>0</v>
          </cell>
          <cell r="AB81">
            <v>0</v>
          </cell>
          <cell r="AG81">
            <v>0</v>
          </cell>
          <cell r="AI81">
            <v>1</v>
          </cell>
          <cell r="AJ81">
            <v>1</v>
          </cell>
        </row>
        <row r="82">
          <cell r="G82" t="str">
            <v>105104-HOSPITAL SALAMANCA</v>
          </cell>
          <cell r="H82">
            <v>2</v>
          </cell>
          <cell r="I82">
            <v>2</v>
          </cell>
          <cell r="J82">
            <v>0</v>
          </cell>
          <cell r="K82">
            <v>3</v>
          </cell>
          <cell r="L82">
            <v>3</v>
          </cell>
          <cell r="M82">
            <v>2</v>
          </cell>
          <cell r="N82">
            <v>2</v>
          </cell>
          <cell r="O82">
            <v>1</v>
          </cell>
          <cell r="P82">
            <v>3</v>
          </cell>
          <cell r="Q82">
            <v>18</v>
          </cell>
          <cell r="Z82" t="str">
            <v>105507-P.S.R. HUAMALATA</v>
          </cell>
          <cell r="AA82">
            <v>0</v>
          </cell>
          <cell r="AC82">
            <v>0</v>
          </cell>
          <cell r="AE82">
            <v>0</v>
          </cell>
          <cell r="AF82">
            <v>1</v>
          </cell>
          <cell r="AH82">
            <v>1</v>
          </cell>
          <cell r="AJ82">
            <v>2</v>
          </cell>
        </row>
        <row r="83">
          <cell r="G83" t="str">
            <v>105452-P.S.R. CUNCUMEN                 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2</v>
          </cell>
          <cell r="M83">
            <v>1</v>
          </cell>
          <cell r="N83">
            <v>2</v>
          </cell>
          <cell r="O83">
            <v>2</v>
          </cell>
          <cell r="P83">
            <v>2</v>
          </cell>
          <cell r="Q83">
            <v>13</v>
          </cell>
          <cell r="Z83" t="str">
            <v>105510-P.S.R. RECOLETA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</v>
          </cell>
          <cell r="AF83">
            <v>1</v>
          </cell>
          <cell r="AG83">
            <v>0</v>
          </cell>
          <cell r="AH83">
            <v>0</v>
          </cell>
          <cell r="AI83">
            <v>0</v>
          </cell>
          <cell r="AJ83">
            <v>2</v>
          </cell>
        </row>
        <row r="84">
          <cell r="G84" t="str">
            <v>105453-P.S.R. TRANQUILLA</v>
          </cell>
          <cell r="H84">
            <v>0</v>
          </cell>
          <cell r="I84">
            <v>0</v>
          </cell>
          <cell r="L84">
            <v>1</v>
          </cell>
          <cell r="O84">
            <v>0</v>
          </cell>
          <cell r="P84">
            <v>0</v>
          </cell>
          <cell r="Q84">
            <v>1</v>
          </cell>
          <cell r="Z84" t="str">
            <v>105722-CECOF SAN JOSE DE LA DEHESA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H84">
            <v>0</v>
          </cell>
          <cell r="AJ84">
            <v>0</v>
          </cell>
        </row>
        <row r="85">
          <cell r="G85" t="str">
            <v>105454-P.S.R. CUNLAGUA</v>
          </cell>
          <cell r="L85">
            <v>0</v>
          </cell>
          <cell r="O85">
            <v>0</v>
          </cell>
          <cell r="P85">
            <v>0</v>
          </cell>
          <cell r="Q85">
            <v>0</v>
          </cell>
          <cell r="Z85" t="str">
            <v>105723-CECOF LIMARI</v>
          </cell>
          <cell r="AA85">
            <v>0</v>
          </cell>
          <cell r="AB85">
            <v>0</v>
          </cell>
          <cell r="AE85">
            <v>0</v>
          </cell>
          <cell r="AJ85">
            <v>0</v>
          </cell>
        </row>
        <row r="86">
          <cell r="G86" t="str">
            <v>105455-P.S.R. CHILLEPIN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1</v>
          </cell>
          <cell r="Q86">
            <v>1</v>
          </cell>
          <cell r="Z86" t="str">
            <v>04302-COMBARBALÁ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G87" t="str">
            <v>105456-P.S.R. LLIMPO</v>
          </cell>
          <cell r="H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Z87" t="str">
            <v>105105-HOSPITAL COMBARBALA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G88" t="str">
            <v>105457-P.S.R. SAN AGUSTIN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0</v>
          </cell>
          <cell r="N88">
            <v>0</v>
          </cell>
          <cell r="P88">
            <v>0</v>
          </cell>
          <cell r="Q88">
            <v>0</v>
          </cell>
          <cell r="Z88" t="str">
            <v>105434-P.S.R. SAN MARCOS</v>
          </cell>
          <cell r="AG88">
            <v>0</v>
          </cell>
          <cell r="AJ88">
            <v>0</v>
          </cell>
        </row>
        <row r="89">
          <cell r="G89" t="str">
            <v>105458-P.S.R. TAHUINCO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Q89">
            <v>0</v>
          </cell>
          <cell r="Z89" t="str">
            <v>105441-P.S.R. MANQUEHUA</v>
          </cell>
          <cell r="AH89">
            <v>0</v>
          </cell>
          <cell r="AI89">
            <v>0</v>
          </cell>
          <cell r="AJ89">
            <v>0</v>
          </cell>
        </row>
        <row r="90">
          <cell r="G90" t="str">
            <v>105491-P.S.R. QUELEN BAJO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Z90" t="str">
            <v>105459-P.S.R. BARRANCAS                </v>
          </cell>
          <cell r="AA90">
            <v>0</v>
          </cell>
          <cell r="AJ90">
            <v>0</v>
          </cell>
        </row>
        <row r="91">
          <cell r="G91" t="str">
            <v>105492-P.S.R. CAMISA</v>
          </cell>
          <cell r="K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  <cell r="Z91" t="str">
            <v>105460-P.S.R. COGOTI 18</v>
          </cell>
          <cell r="AA91">
            <v>0</v>
          </cell>
          <cell r="AC91">
            <v>0</v>
          </cell>
          <cell r="AE91">
            <v>0</v>
          </cell>
          <cell r="AG91">
            <v>0</v>
          </cell>
          <cell r="AI91">
            <v>0</v>
          </cell>
          <cell r="AJ91">
            <v>0</v>
          </cell>
        </row>
        <row r="92">
          <cell r="G92" t="str">
            <v>105501-P.S.R. ARBOLEDA GRANDE</v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N92">
            <v>1</v>
          </cell>
          <cell r="P92">
            <v>0</v>
          </cell>
          <cell r="Q92">
            <v>1</v>
          </cell>
          <cell r="Z92" t="str">
            <v>105462-P.S.R. EL SAUCE</v>
          </cell>
          <cell r="AD92">
            <v>0</v>
          </cell>
          <cell r="AJ92">
            <v>0</v>
          </cell>
        </row>
        <row r="93">
          <cell r="G93" t="str">
            <v>04301-OVALLE</v>
          </cell>
          <cell r="H93">
            <v>7</v>
          </cell>
          <cell r="I93">
            <v>8</v>
          </cell>
          <cell r="J93">
            <v>3</v>
          </cell>
          <cell r="K93">
            <v>6</v>
          </cell>
          <cell r="L93">
            <v>5</v>
          </cell>
          <cell r="M93">
            <v>3</v>
          </cell>
          <cell r="N93">
            <v>4</v>
          </cell>
          <cell r="O93">
            <v>5</v>
          </cell>
          <cell r="P93">
            <v>3</v>
          </cell>
          <cell r="Q93">
            <v>44</v>
          </cell>
          <cell r="Z93" t="str">
            <v>105463-P.S.R. QUILITAPIA</v>
          </cell>
          <cell r="AE93">
            <v>0</v>
          </cell>
          <cell r="AJ93">
            <v>0</v>
          </cell>
        </row>
        <row r="94">
          <cell r="G94" t="str">
            <v>105315-CES. RURAL C. DE TAMAYA</v>
          </cell>
          <cell r="I94">
            <v>2</v>
          </cell>
          <cell r="J94">
            <v>0</v>
          </cell>
          <cell r="K94">
            <v>0</v>
          </cell>
          <cell r="L94">
            <v>0</v>
          </cell>
          <cell r="M94">
            <v>2</v>
          </cell>
          <cell r="N94">
            <v>1</v>
          </cell>
          <cell r="O94">
            <v>1</v>
          </cell>
          <cell r="P94">
            <v>0</v>
          </cell>
          <cell r="Q94">
            <v>6</v>
          </cell>
          <cell r="Z94" t="str">
            <v>105464-P.S.R. LA LIGUA</v>
          </cell>
          <cell r="AE94">
            <v>0</v>
          </cell>
          <cell r="AF94">
            <v>0</v>
          </cell>
          <cell r="AI94">
            <v>0</v>
          </cell>
          <cell r="AJ94">
            <v>0</v>
          </cell>
        </row>
        <row r="95">
          <cell r="G95" t="str">
            <v>105317-CES. JORGE JORDAN D.</v>
          </cell>
          <cell r="H95">
            <v>3</v>
          </cell>
          <cell r="I95">
            <v>1</v>
          </cell>
          <cell r="J95">
            <v>0</v>
          </cell>
          <cell r="K95">
            <v>2</v>
          </cell>
          <cell r="L95">
            <v>2</v>
          </cell>
          <cell r="M95">
            <v>1</v>
          </cell>
          <cell r="N95">
            <v>0</v>
          </cell>
          <cell r="O95">
            <v>1</v>
          </cell>
          <cell r="P95">
            <v>1</v>
          </cell>
          <cell r="Q95">
            <v>11</v>
          </cell>
          <cell r="Z95" t="str">
            <v>105465-P.S.R. RAMADILLA</v>
          </cell>
          <cell r="AA95">
            <v>0</v>
          </cell>
          <cell r="AG95">
            <v>0</v>
          </cell>
          <cell r="AI95">
            <v>0</v>
          </cell>
          <cell r="AJ95">
            <v>0</v>
          </cell>
        </row>
        <row r="96">
          <cell r="G96" t="str">
            <v>105322-CES. MARCOS MACUADA</v>
          </cell>
          <cell r="H96">
            <v>1</v>
          </cell>
          <cell r="I96">
            <v>0</v>
          </cell>
          <cell r="J96">
            <v>1</v>
          </cell>
          <cell r="K96">
            <v>3</v>
          </cell>
          <cell r="L96">
            <v>2</v>
          </cell>
          <cell r="N96">
            <v>3</v>
          </cell>
          <cell r="O96">
            <v>2</v>
          </cell>
          <cell r="Q96">
            <v>12</v>
          </cell>
          <cell r="Z96" t="str">
            <v>105466-P.S.R. VALLE HERMOSO</v>
          </cell>
          <cell r="AC96">
            <v>0</v>
          </cell>
          <cell r="AJ96">
            <v>0</v>
          </cell>
        </row>
        <row r="97">
          <cell r="G97" t="str">
            <v>105324-CES. SOTAQUI</v>
          </cell>
          <cell r="H97">
            <v>0</v>
          </cell>
          <cell r="I97">
            <v>2</v>
          </cell>
          <cell r="J97">
            <v>0</v>
          </cell>
          <cell r="K97">
            <v>0</v>
          </cell>
          <cell r="O97">
            <v>0</v>
          </cell>
          <cell r="P97">
            <v>1</v>
          </cell>
          <cell r="Q97">
            <v>3</v>
          </cell>
          <cell r="Z97" t="str">
            <v>105490-P.S.R. EL DURAZNO</v>
          </cell>
          <cell r="AG97">
            <v>0</v>
          </cell>
          <cell r="AJ97">
            <v>0</v>
          </cell>
        </row>
        <row r="98">
          <cell r="G98" t="str">
            <v>105415-P.S.R. BARRAZA</v>
          </cell>
          <cell r="H98">
            <v>1</v>
          </cell>
          <cell r="J98">
            <v>1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2</v>
          </cell>
          <cell r="Z98" t="str">
            <v>04303-MONTE PATRIA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G99" t="str">
            <v>105416-P.S.R. CAMARICO                  </v>
          </cell>
          <cell r="H99">
            <v>1</v>
          </cell>
          <cell r="I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  <cell r="Z99" t="str">
            <v>105307-CES. RURAL MONTE PATRIA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G100" t="str">
            <v>105417-P.S.R. ALCONES BAJOS</v>
          </cell>
          <cell r="I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Q100">
            <v>0</v>
          </cell>
          <cell r="Z100" t="str">
            <v>105311-CES. RURAL CHAÑARAL ALTO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</row>
        <row r="101">
          <cell r="G101" t="str">
            <v>105419-P.S.R. LAS SOSSAS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P101">
            <v>1</v>
          </cell>
          <cell r="Q101">
            <v>1</v>
          </cell>
          <cell r="Z101" t="str">
            <v>105312-CES. RURAL CAREN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G102" t="str">
            <v>105420-P.S.R. LIMARI</v>
          </cell>
          <cell r="H102">
            <v>0</v>
          </cell>
          <cell r="I102">
            <v>0</v>
          </cell>
          <cell r="J102">
            <v>0</v>
          </cell>
          <cell r="L102">
            <v>1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Z102" t="str">
            <v>105318-CES. RURAL EL PALQUI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G103" t="str">
            <v>105422-P.S.R. HORNILLOS</v>
          </cell>
          <cell r="I103">
            <v>0</v>
          </cell>
          <cell r="J103">
            <v>0</v>
          </cell>
          <cell r="P103">
            <v>0</v>
          </cell>
          <cell r="Q103">
            <v>0</v>
          </cell>
          <cell r="Z103" t="str">
            <v>105430-P.S.R. MIALQUI</v>
          </cell>
          <cell r="AA103">
            <v>0</v>
          </cell>
          <cell r="AJ103">
            <v>0</v>
          </cell>
        </row>
        <row r="104">
          <cell r="G104" t="str">
            <v>105437-P.S.R. CHALINGA</v>
          </cell>
          <cell r="H104">
            <v>0</v>
          </cell>
          <cell r="K104">
            <v>0</v>
          </cell>
          <cell r="M104">
            <v>0</v>
          </cell>
          <cell r="Q104">
            <v>0</v>
          </cell>
          <cell r="Z104" t="str">
            <v>105431-P.S.R. PEDREGAL</v>
          </cell>
          <cell r="AA104">
            <v>0</v>
          </cell>
          <cell r="AB104">
            <v>0</v>
          </cell>
          <cell r="AI104">
            <v>0</v>
          </cell>
          <cell r="AJ104">
            <v>0</v>
          </cell>
        </row>
        <row r="105">
          <cell r="G105" t="str">
            <v>105439-P.S.R. CERRO BLANCO</v>
          </cell>
          <cell r="O105">
            <v>1</v>
          </cell>
          <cell r="Q105">
            <v>1</v>
          </cell>
          <cell r="Z105" t="str">
            <v>105432-P.S.R. RAPEL</v>
          </cell>
          <cell r="AC105">
            <v>0</v>
          </cell>
          <cell r="AJ105">
            <v>0</v>
          </cell>
        </row>
        <row r="106">
          <cell r="G106" t="str">
            <v>105507-P.S.R. HUAMALATA</v>
          </cell>
          <cell r="H106">
            <v>0</v>
          </cell>
          <cell r="I106">
            <v>1</v>
          </cell>
          <cell r="J106">
            <v>0</v>
          </cell>
          <cell r="K106">
            <v>0</v>
          </cell>
          <cell r="L106">
            <v>0</v>
          </cell>
          <cell r="Q106">
            <v>1</v>
          </cell>
          <cell r="Z106" t="str">
            <v>105435-P.S.R. TULAHUEN</v>
          </cell>
          <cell r="AD106">
            <v>0</v>
          </cell>
          <cell r="AE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</row>
        <row r="107">
          <cell r="G107" t="str">
            <v>105510-P.S.R. RECOLETA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Z107" t="str">
            <v>105436-P.S.R. EL MAITEN</v>
          </cell>
          <cell r="AB107">
            <v>0</v>
          </cell>
          <cell r="AC107">
            <v>0</v>
          </cell>
          <cell r="AE107">
            <v>0</v>
          </cell>
          <cell r="AF107">
            <v>0</v>
          </cell>
          <cell r="AH107">
            <v>0</v>
          </cell>
          <cell r="AJ107">
            <v>0</v>
          </cell>
        </row>
        <row r="108">
          <cell r="G108" t="str">
            <v>105722-CECOF SAN JOSE DE LA DEHESA</v>
          </cell>
          <cell r="H108">
            <v>1</v>
          </cell>
          <cell r="I108">
            <v>1</v>
          </cell>
          <cell r="J108">
            <v>0</v>
          </cell>
          <cell r="K108">
            <v>1</v>
          </cell>
          <cell r="L108">
            <v>0</v>
          </cell>
          <cell r="Q108">
            <v>3</v>
          </cell>
          <cell r="Z108" t="str">
            <v>105489-P.S.R. RAMADAS DE TULAHUEN</v>
          </cell>
          <cell r="AH108">
            <v>0</v>
          </cell>
          <cell r="AI108">
            <v>0</v>
          </cell>
          <cell r="AJ108">
            <v>0</v>
          </cell>
        </row>
        <row r="109">
          <cell r="G109" t="str">
            <v>105723-CECOF LIMARI</v>
          </cell>
          <cell r="H109">
            <v>0</v>
          </cell>
          <cell r="I109">
            <v>1</v>
          </cell>
          <cell r="J109">
            <v>1</v>
          </cell>
          <cell r="Q109">
            <v>2</v>
          </cell>
          <cell r="Z109" t="str">
            <v>04304-PUNITAQUI</v>
          </cell>
          <cell r="AB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G110" t="str">
            <v>04302-COMBARBALÁ</v>
          </cell>
          <cell r="H110">
            <v>0</v>
          </cell>
          <cell r="I110">
            <v>1</v>
          </cell>
          <cell r="J110">
            <v>2</v>
          </cell>
          <cell r="K110">
            <v>4</v>
          </cell>
          <cell r="L110">
            <v>2</v>
          </cell>
          <cell r="M110">
            <v>2</v>
          </cell>
          <cell r="N110">
            <v>3</v>
          </cell>
          <cell r="O110">
            <v>1</v>
          </cell>
          <cell r="P110">
            <v>4</v>
          </cell>
          <cell r="Q110">
            <v>19</v>
          </cell>
          <cell r="Z110" t="str">
            <v>105308-CES. RURAL PUNITAQUI</v>
          </cell>
          <cell r="AB110">
            <v>0</v>
          </cell>
          <cell r="AD110">
            <v>0</v>
          </cell>
          <cell r="AF110">
            <v>0</v>
          </cell>
          <cell r="AJ110">
            <v>0</v>
          </cell>
        </row>
        <row r="111">
          <cell r="G111" t="str">
            <v>105105-HOSPITAL COMBARBALA</v>
          </cell>
          <cell r="H111">
            <v>0</v>
          </cell>
          <cell r="I111">
            <v>1</v>
          </cell>
          <cell r="J111">
            <v>1</v>
          </cell>
          <cell r="K111">
            <v>4</v>
          </cell>
          <cell r="L111">
            <v>2</v>
          </cell>
          <cell r="M111">
            <v>1</v>
          </cell>
          <cell r="N111">
            <v>2</v>
          </cell>
          <cell r="O111">
            <v>1</v>
          </cell>
          <cell r="P111">
            <v>3</v>
          </cell>
          <cell r="Q111">
            <v>15</v>
          </cell>
          <cell r="Z111" t="str">
            <v>105440-P.S.R. DIVISADERO</v>
          </cell>
          <cell r="AB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</row>
        <row r="112">
          <cell r="G112" t="str">
            <v>105434-P.S.R. SAN MARCOS</v>
          </cell>
          <cell r="I112">
            <v>0</v>
          </cell>
          <cell r="K112">
            <v>0</v>
          </cell>
          <cell r="M112">
            <v>1</v>
          </cell>
          <cell r="N112">
            <v>1</v>
          </cell>
          <cell r="O112">
            <v>0</v>
          </cell>
          <cell r="P112">
            <v>0</v>
          </cell>
          <cell r="Q112">
            <v>2</v>
          </cell>
          <cell r="Z112" t="str">
            <v>105508-P.S.R. EL PARRAL DE QUILES  </v>
          </cell>
          <cell r="AE112">
            <v>0</v>
          </cell>
          <cell r="AJ112">
            <v>0</v>
          </cell>
        </row>
        <row r="113">
          <cell r="G113" t="str">
            <v>105441-P.S.R. MANQUEHUA</v>
          </cell>
          <cell r="J113">
            <v>1</v>
          </cell>
          <cell r="K113">
            <v>0</v>
          </cell>
          <cell r="P113">
            <v>0</v>
          </cell>
          <cell r="Q113">
            <v>1</v>
          </cell>
          <cell r="Z113" t="str">
            <v>04305-RIO HURATDO</v>
          </cell>
          <cell r="AB113">
            <v>0</v>
          </cell>
          <cell r="AJ113">
            <v>0</v>
          </cell>
        </row>
        <row r="114">
          <cell r="G114" t="str">
            <v>105459-P.S.R. BARRANCAS                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N114">
            <v>0</v>
          </cell>
          <cell r="P114">
            <v>0</v>
          </cell>
          <cell r="Q114">
            <v>0</v>
          </cell>
          <cell r="Z114" t="str">
            <v>105409-P.S.R. EL CHAÑAR</v>
          </cell>
          <cell r="AB114">
            <v>0</v>
          </cell>
          <cell r="AJ114">
            <v>0</v>
          </cell>
        </row>
        <row r="115">
          <cell r="G115" t="str">
            <v>105460-P.S.R. COGOTI 18</v>
          </cell>
          <cell r="J115">
            <v>0</v>
          </cell>
          <cell r="K115">
            <v>0</v>
          </cell>
          <cell r="N115">
            <v>0</v>
          </cell>
          <cell r="O115">
            <v>0</v>
          </cell>
          <cell r="P115">
            <v>1</v>
          </cell>
          <cell r="Q115">
            <v>1</v>
          </cell>
          <cell r="Z115" t="str">
            <v>105414-P.S.R. SERON</v>
          </cell>
          <cell r="AB115">
            <v>0</v>
          </cell>
          <cell r="AJ115">
            <v>0</v>
          </cell>
        </row>
        <row r="116">
          <cell r="G116" t="str">
            <v>105461-P.S.R. EL HUACHO</v>
          </cell>
          <cell r="M116">
            <v>0</v>
          </cell>
          <cell r="P116">
            <v>0</v>
          </cell>
          <cell r="Q116">
            <v>0</v>
          </cell>
          <cell r="Z116" t="str">
            <v>Total general</v>
          </cell>
          <cell r="AA116">
            <v>2</v>
          </cell>
          <cell r="AB116">
            <v>15</v>
          </cell>
          <cell r="AC116">
            <v>4</v>
          </cell>
          <cell r="AD116">
            <v>12</v>
          </cell>
          <cell r="AE116">
            <v>13</v>
          </cell>
          <cell r="AF116">
            <v>43</v>
          </cell>
          <cell r="AG116">
            <v>10</v>
          </cell>
          <cell r="AH116">
            <v>22</v>
          </cell>
          <cell r="AI116">
            <v>11</v>
          </cell>
          <cell r="AJ116">
            <v>132</v>
          </cell>
        </row>
        <row r="117">
          <cell r="G117" t="str">
            <v>105462-P.S.R. EL SAUCE</v>
          </cell>
          <cell r="H117">
            <v>0</v>
          </cell>
          <cell r="I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G118" t="str">
            <v>105463-P.S.R. QUILITAPIA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G119" t="str">
            <v>105464-P.S.R. LA LIGUA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G120" t="str">
            <v>105466-P.S.R. VALLE HERMOSO</v>
          </cell>
          <cell r="O120">
            <v>0</v>
          </cell>
          <cell r="Q120">
            <v>0</v>
          </cell>
        </row>
        <row r="121">
          <cell r="G121" t="str">
            <v>105490-P.S.R. EL DURAZNO</v>
          </cell>
          <cell r="L121">
            <v>0</v>
          </cell>
          <cell r="Q121">
            <v>0</v>
          </cell>
        </row>
        <row r="122">
          <cell r="G122" t="str">
            <v>04303-MONTE PATRIA</v>
          </cell>
          <cell r="H122">
            <v>6</v>
          </cell>
          <cell r="I122">
            <v>1</v>
          </cell>
          <cell r="J122">
            <v>2</v>
          </cell>
          <cell r="K122">
            <v>2</v>
          </cell>
          <cell r="L122">
            <v>1</v>
          </cell>
          <cell r="M122">
            <v>5</v>
          </cell>
          <cell r="N122">
            <v>2</v>
          </cell>
          <cell r="O122">
            <v>5</v>
          </cell>
          <cell r="P122">
            <v>1</v>
          </cell>
          <cell r="Q122">
            <v>25</v>
          </cell>
        </row>
        <row r="123">
          <cell r="G123" t="str">
            <v>105307-CES. RURAL MONTE PATRIA</v>
          </cell>
          <cell r="H123">
            <v>4</v>
          </cell>
          <cell r="I123">
            <v>1</v>
          </cell>
          <cell r="J123">
            <v>1</v>
          </cell>
          <cell r="K123">
            <v>1</v>
          </cell>
          <cell r="L123">
            <v>0</v>
          </cell>
          <cell r="M123">
            <v>2</v>
          </cell>
          <cell r="N123">
            <v>1</v>
          </cell>
          <cell r="O123">
            <v>3</v>
          </cell>
          <cell r="P123">
            <v>0</v>
          </cell>
          <cell r="Q123">
            <v>13</v>
          </cell>
        </row>
        <row r="124">
          <cell r="G124" t="str">
            <v>105311-CES. RURAL CHAÑARAL ALTO</v>
          </cell>
          <cell r="H124">
            <v>1</v>
          </cell>
          <cell r="M124">
            <v>0</v>
          </cell>
          <cell r="N124">
            <v>0</v>
          </cell>
          <cell r="O124">
            <v>2</v>
          </cell>
          <cell r="Q124">
            <v>3</v>
          </cell>
        </row>
        <row r="125">
          <cell r="G125" t="str">
            <v>105312-CES. RURAL CAREN</v>
          </cell>
          <cell r="H125">
            <v>0</v>
          </cell>
          <cell r="I125">
            <v>0</v>
          </cell>
          <cell r="J125">
            <v>0</v>
          </cell>
          <cell r="K125">
            <v>1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</v>
          </cell>
        </row>
        <row r="126">
          <cell r="G126" t="str">
            <v>105318-CES. RURAL EL PALQUI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1</v>
          </cell>
          <cell r="M126">
            <v>1</v>
          </cell>
          <cell r="N126">
            <v>1</v>
          </cell>
          <cell r="O126">
            <v>0</v>
          </cell>
          <cell r="P126">
            <v>1</v>
          </cell>
          <cell r="Q126">
            <v>4</v>
          </cell>
        </row>
        <row r="127">
          <cell r="G127" t="str">
            <v>105425-P.S.R. CHILECITO</v>
          </cell>
          <cell r="J127">
            <v>0</v>
          </cell>
          <cell r="K127">
            <v>0</v>
          </cell>
          <cell r="Q127">
            <v>0</v>
          </cell>
        </row>
        <row r="128">
          <cell r="G128" t="str">
            <v>105427-P.S.R. HACIENDA VALDIVIA</v>
          </cell>
          <cell r="P128">
            <v>0</v>
          </cell>
          <cell r="Q128">
            <v>0</v>
          </cell>
        </row>
        <row r="129">
          <cell r="G129" t="str">
            <v>105430-P.S.R. MIALQUI</v>
          </cell>
          <cell r="I129">
            <v>0</v>
          </cell>
          <cell r="N129">
            <v>0</v>
          </cell>
          <cell r="Q129">
            <v>0</v>
          </cell>
        </row>
        <row r="130">
          <cell r="G130" t="str">
            <v>105431-P.S.R. PEDREGAL</v>
          </cell>
          <cell r="H130">
            <v>1</v>
          </cell>
          <cell r="J130">
            <v>1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3</v>
          </cell>
        </row>
        <row r="131">
          <cell r="G131" t="str">
            <v>105432-P.S.R. RAPEL</v>
          </cell>
          <cell r="P131">
            <v>0</v>
          </cell>
          <cell r="Q131">
            <v>0</v>
          </cell>
        </row>
        <row r="132">
          <cell r="G132" t="str">
            <v>105435-P.S.R. TULAHUEN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N132">
            <v>0</v>
          </cell>
          <cell r="P132">
            <v>0</v>
          </cell>
          <cell r="Q132">
            <v>0</v>
          </cell>
        </row>
        <row r="133">
          <cell r="G133" t="str">
            <v>105436-P.S.R. EL MAITEN</v>
          </cell>
          <cell r="I133">
            <v>0</v>
          </cell>
          <cell r="J133">
            <v>0</v>
          </cell>
          <cell r="M133">
            <v>1</v>
          </cell>
          <cell r="O133">
            <v>0</v>
          </cell>
          <cell r="P133">
            <v>0</v>
          </cell>
          <cell r="Q133">
            <v>1</v>
          </cell>
        </row>
        <row r="134">
          <cell r="G134" t="str">
            <v>105489-P.S.R. RAMADAS DE TULAHUEN</v>
          </cell>
          <cell r="M134">
            <v>0</v>
          </cell>
          <cell r="Q134">
            <v>0</v>
          </cell>
        </row>
        <row r="135">
          <cell r="G135" t="str">
            <v>04304-PUNITAQUI</v>
          </cell>
          <cell r="H135">
            <v>0</v>
          </cell>
          <cell r="I135">
            <v>0</v>
          </cell>
          <cell r="J135">
            <v>1</v>
          </cell>
          <cell r="K135">
            <v>0</v>
          </cell>
          <cell r="L135">
            <v>0</v>
          </cell>
          <cell r="M135">
            <v>3</v>
          </cell>
          <cell r="O135">
            <v>0</v>
          </cell>
          <cell r="P135">
            <v>0</v>
          </cell>
          <cell r="Q135">
            <v>4</v>
          </cell>
        </row>
        <row r="136">
          <cell r="G136" t="str">
            <v>105308-CES. RURAL PUNITAQUI</v>
          </cell>
          <cell r="H136">
            <v>0</v>
          </cell>
          <cell r="I136">
            <v>0</v>
          </cell>
          <cell r="J136">
            <v>1</v>
          </cell>
          <cell r="K136">
            <v>0</v>
          </cell>
          <cell r="L136">
            <v>0</v>
          </cell>
          <cell r="M136">
            <v>3</v>
          </cell>
          <cell r="O136">
            <v>0</v>
          </cell>
          <cell r="P136">
            <v>0</v>
          </cell>
          <cell r="Q136">
            <v>4</v>
          </cell>
        </row>
        <row r="137">
          <cell r="G137" t="str">
            <v>105440-P.S.R. DIVISADERO</v>
          </cell>
          <cell r="I137">
            <v>0</v>
          </cell>
          <cell r="L137">
            <v>0</v>
          </cell>
          <cell r="M137">
            <v>0</v>
          </cell>
          <cell r="P137">
            <v>0</v>
          </cell>
          <cell r="Q137">
            <v>0</v>
          </cell>
        </row>
        <row r="138">
          <cell r="G138" t="str">
            <v>04305-RIO HURATDO</v>
          </cell>
          <cell r="I138">
            <v>0</v>
          </cell>
          <cell r="L138">
            <v>0</v>
          </cell>
          <cell r="Q138">
            <v>0</v>
          </cell>
        </row>
        <row r="139">
          <cell r="G139" t="str">
            <v>105414-P.S.R. SERON</v>
          </cell>
          <cell r="I139">
            <v>0</v>
          </cell>
          <cell r="L139">
            <v>0</v>
          </cell>
          <cell r="Q139">
            <v>0</v>
          </cell>
        </row>
      </sheetData>
      <sheetData sheetId="3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</row>
        <row r="4">
          <cell r="G4" t="str">
            <v>04101-LA SERENA</v>
          </cell>
          <cell r="H4">
            <v>144</v>
          </cell>
          <cell r="I4">
            <v>223</v>
          </cell>
          <cell r="J4">
            <v>469</v>
          </cell>
          <cell r="K4">
            <v>398</v>
          </cell>
          <cell r="L4">
            <v>379</v>
          </cell>
          <cell r="M4">
            <v>328</v>
          </cell>
          <cell r="N4">
            <v>346</v>
          </cell>
          <cell r="O4">
            <v>312</v>
          </cell>
          <cell r="P4">
            <v>354</v>
          </cell>
        </row>
        <row r="5">
          <cell r="G5" t="str">
            <v>105300-CES. CARDENAL CARO</v>
          </cell>
          <cell r="H5">
            <v>8</v>
          </cell>
          <cell r="I5">
            <v>20</v>
          </cell>
          <cell r="J5">
            <v>14</v>
          </cell>
          <cell r="K5">
            <v>14</v>
          </cell>
          <cell r="L5">
            <v>50</v>
          </cell>
          <cell r="M5">
            <v>14</v>
          </cell>
          <cell r="N5">
            <v>19</v>
          </cell>
          <cell r="O5">
            <v>15</v>
          </cell>
          <cell r="P5">
            <v>78</v>
          </cell>
        </row>
        <row r="6">
          <cell r="G6" t="str">
            <v>105301-CES. LAS COMPAÑIAS</v>
          </cell>
          <cell r="H6">
            <v>10</v>
          </cell>
          <cell r="I6">
            <v>28</v>
          </cell>
          <cell r="J6">
            <v>63</v>
          </cell>
          <cell r="K6">
            <v>107</v>
          </cell>
          <cell r="L6">
            <v>68</v>
          </cell>
          <cell r="M6">
            <v>33</v>
          </cell>
          <cell r="N6">
            <v>55</v>
          </cell>
          <cell r="O6">
            <v>25</v>
          </cell>
          <cell r="P6">
            <v>21</v>
          </cell>
        </row>
        <row r="7">
          <cell r="G7" t="str">
            <v>105302-CES. PEDRO AGUIRRE C.</v>
          </cell>
          <cell r="H7">
            <v>15</v>
          </cell>
          <cell r="I7">
            <v>35</v>
          </cell>
          <cell r="J7">
            <v>61</v>
          </cell>
          <cell r="K7">
            <v>49</v>
          </cell>
          <cell r="L7">
            <v>32</v>
          </cell>
          <cell r="M7">
            <v>34</v>
          </cell>
          <cell r="N7">
            <v>57</v>
          </cell>
          <cell r="O7">
            <v>60</v>
          </cell>
          <cell r="P7">
            <v>42</v>
          </cell>
        </row>
        <row r="8">
          <cell r="G8" t="str">
            <v>105313-CES. SCHAFFHAUSER</v>
          </cell>
          <cell r="H8">
            <v>13</v>
          </cell>
          <cell r="I8">
            <v>78</v>
          </cell>
          <cell r="J8">
            <v>172</v>
          </cell>
          <cell r="K8">
            <v>122</v>
          </cell>
          <cell r="L8">
            <v>95</v>
          </cell>
          <cell r="M8">
            <v>160</v>
          </cell>
          <cell r="N8">
            <v>124</v>
          </cell>
          <cell r="O8">
            <v>143</v>
          </cell>
          <cell r="P8">
            <v>124</v>
          </cell>
        </row>
        <row r="9">
          <cell r="G9" t="str">
            <v>105319-CES. CARDENAL R.S.H.</v>
          </cell>
          <cell r="H9">
            <v>49</v>
          </cell>
          <cell r="I9">
            <v>25</v>
          </cell>
          <cell r="J9">
            <v>30</v>
          </cell>
          <cell r="K9">
            <v>20</v>
          </cell>
          <cell r="L9">
            <v>27</v>
          </cell>
          <cell r="M9">
            <v>26</v>
          </cell>
          <cell r="N9">
            <v>21</v>
          </cell>
          <cell r="O9">
            <v>10</v>
          </cell>
          <cell r="P9">
            <v>49</v>
          </cell>
        </row>
        <row r="10">
          <cell r="G10" t="str">
            <v>105325-CESFAM JUAN PABLO II</v>
          </cell>
          <cell r="H10">
            <v>16</v>
          </cell>
          <cell r="I10">
            <v>10</v>
          </cell>
          <cell r="J10">
            <v>31</v>
          </cell>
          <cell r="K10">
            <v>51</v>
          </cell>
          <cell r="L10">
            <v>69</v>
          </cell>
          <cell r="M10">
            <v>27</v>
          </cell>
          <cell r="N10">
            <v>40</v>
          </cell>
          <cell r="O10">
            <v>27</v>
          </cell>
          <cell r="P10">
            <v>6</v>
          </cell>
        </row>
        <row r="11">
          <cell r="G11" t="str">
            <v>105400-P.S.R. ALGARROBITO            </v>
          </cell>
          <cell r="H11">
            <v>0</v>
          </cell>
          <cell r="I11">
            <v>0</v>
          </cell>
          <cell r="J11">
            <v>11</v>
          </cell>
          <cell r="K11">
            <v>3</v>
          </cell>
          <cell r="L11">
            <v>12</v>
          </cell>
          <cell r="M11">
            <v>9</v>
          </cell>
          <cell r="N11">
            <v>8</v>
          </cell>
          <cell r="O11">
            <v>10</v>
          </cell>
          <cell r="P11">
            <v>5</v>
          </cell>
        </row>
        <row r="12">
          <cell r="G12" t="str">
            <v>105401-P.S.R. LAS ROJAS</v>
          </cell>
          <cell r="H12">
            <v>3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0</v>
          </cell>
          <cell r="O12">
            <v>5</v>
          </cell>
          <cell r="P12">
            <v>9</v>
          </cell>
        </row>
        <row r="13">
          <cell r="G13" t="str">
            <v>105402-P.S.R. EL ROMERO</v>
          </cell>
          <cell r="H13">
            <v>0</v>
          </cell>
          <cell r="I13">
            <v>0</v>
          </cell>
          <cell r="J13">
            <v>1</v>
          </cell>
          <cell r="K13">
            <v>3</v>
          </cell>
          <cell r="L13">
            <v>7</v>
          </cell>
          <cell r="M13">
            <v>6</v>
          </cell>
          <cell r="N13">
            <v>4</v>
          </cell>
          <cell r="O13">
            <v>2</v>
          </cell>
          <cell r="P13">
            <v>1</v>
          </cell>
        </row>
        <row r="14">
          <cell r="G14" t="str">
            <v>105499-P.S.R. LAMBERT</v>
          </cell>
          <cell r="H14">
            <v>0</v>
          </cell>
          <cell r="I14">
            <v>0</v>
          </cell>
          <cell r="J14">
            <v>0</v>
          </cell>
          <cell r="K14">
            <v>2</v>
          </cell>
          <cell r="L14">
            <v>0</v>
          </cell>
          <cell r="M14">
            <v>2</v>
          </cell>
          <cell r="N14">
            <v>1</v>
          </cell>
          <cell r="O14">
            <v>1</v>
          </cell>
          <cell r="P14">
            <v>4</v>
          </cell>
        </row>
        <row r="15">
          <cell r="G15" t="str">
            <v>105700-CECOF VILLA EL INDIO</v>
          </cell>
          <cell r="H15">
            <v>2</v>
          </cell>
          <cell r="I15">
            <v>6</v>
          </cell>
          <cell r="J15">
            <v>23</v>
          </cell>
          <cell r="K15">
            <v>9</v>
          </cell>
          <cell r="L15">
            <v>8</v>
          </cell>
          <cell r="M15">
            <v>2</v>
          </cell>
          <cell r="N15">
            <v>10</v>
          </cell>
          <cell r="O15">
            <v>2</v>
          </cell>
          <cell r="P15">
            <v>4</v>
          </cell>
        </row>
        <row r="16">
          <cell r="G16" t="str">
            <v>105701-CECOF VILLA ALEMANIA</v>
          </cell>
          <cell r="H16">
            <v>0</v>
          </cell>
          <cell r="I16">
            <v>2</v>
          </cell>
          <cell r="J16">
            <v>3</v>
          </cell>
          <cell r="K16">
            <v>1</v>
          </cell>
          <cell r="L16">
            <v>0</v>
          </cell>
          <cell r="M16">
            <v>8</v>
          </cell>
          <cell r="N16">
            <v>3</v>
          </cell>
          <cell r="O16">
            <v>1</v>
          </cell>
          <cell r="P16">
            <v>6</v>
          </cell>
        </row>
        <row r="17">
          <cell r="G17" t="str">
            <v>105702-CECOF VILLA LAMBERT</v>
          </cell>
          <cell r="H17">
            <v>28</v>
          </cell>
          <cell r="I17">
            <v>19</v>
          </cell>
          <cell r="J17">
            <v>60</v>
          </cell>
          <cell r="K17">
            <v>17</v>
          </cell>
          <cell r="L17">
            <v>9</v>
          </cell>
          <cell r="M17">
            <v>7</v>
          </cell>
          <cell r="N17">
            <v>4</v>
          </cell>
          <cell r="O17">
            <v>11</v>
          </cell>
          <cell r="P17">
            <v>5</v>
          </cell>
        </row>
        <row r="18">
          <cell r="G18" t="str">
            <v>04102-COQUIMBO</v>
          </cell>
          <cell r="H18">
            <v>326</v>
          </cell>
          <cell r="I18">
            <v>286</v>
          </cell>
          <cell r="J18">
            <v>310</v>
          </cell>
          <cell r="K18">
            <v>278</v>
          </cell>
          <cell r="L18">
            <v>293</v>
          </cell>
          <cell r="M18">
            <v>267</v>
          </cell>
          <cell r="N18">
            <v>309</v>
          </cell>
          <cell r="O18">
            <v>341</v>
          </cell>
          <cell r="P18">
            <v>364</v>
          </cell>
        </row>
        <row r="19">
          <cell r="G19" t="str">
            <v>105303-CES. SAN JUAN</v>
          </cell>
          <cell r="H19">
            <v>64</v>
          </cell>
          <cell r="I19">
            <v>68</v>
          </cell>
          <cell r="J19">
            <v>46</v>
          </cell>
          <cell r="K19">
            <v>31</v>
          </cell>
          <cell r="L19">
            <v>43</v>
          </cell>
          <cell r="M19">
            <v>73</v>
          </cell>
          <cell r="N19">
            <v>72</v>
          </cell>
          <cell r="O19">
            <v>68</v>
          </cell>
          <cell r="P19">
            <v>64</v>
          </cell>
        </row>
        <row r="20">
          <cell r="G20" t="str">
            <v>105304-CES. SANTA CECILIA</v>
          </cell>
          <cell r="H20">
            <v>63</v>
          </cell>
          <cell r="I20">
            <v>58</v>
          </cell>
          <cell r="J20">
            <v>53</v>
          </cell>
          <cell r="K20">
            <v>75</v>
          </cell>
          <cell r="L20">
            <v>45</v>
          </cell>
          <cell r="M20">
            <v>33</v>
          </cell>
          <cell r="N20">
            <v>35</v>
          </cell>
          <cell r="O20">
            <v>54</v>
          </cell>
          <cell r="P20">
            <v>134</v>
          </cell>
        </row>
        <row r="21">
          <cell r="G21" t="str">
            <v>105305-CES. TIERRAS BLANCAS</v>
          </cell>
          <cell r="H21">
            <v>48</v>
          </cell>
          <cell r="I21">
            <v>39</v>
          </cell>
          <cell r="J21">
            <v>77</v>
          </cell>
          <cell r="K21">
            <v>44</v>
          </cell>
          <cell r="L21">
            <v>70</v>
          </cell>
          <cell r="M21">
            <v>61</v>
          </cell>
          <cell r="N21">
            <v>58</v>
          </cell>
          <cell r="O21">
            <v>48</v>
          </cell>
          <cell r="P21">
            <v>43</v>
          </cell>
        </row>
        <row r="22">
          <cell r="G22" t="str">
            <v>105321-CES. RURAL  TONGOY</v>
          </cell>
          <cell r="H22">
            <v>12</v>
          </cell>
          <cell r="I22">
            <v>6</v>
          </cell>
          <cell r="J22">
            <v>12</v>
          </cell>
          <cell r="K22">
            <v>22</v>
          </cell>
          <cell r="L22">
            <v>13</v>
          </cell>
          <cell r="M22">
            <v>4</v>
          </cell>
          <cell r="N22">
            <v>6</v>
          </cell>
          <cell r="O22">
            <v>10</v>
          </cell>
          <cell r="P22">
            <v>16</v>
          </cell>
        </row>
        <row r="23">
          <cell r="G23" t="str">
            <v>105323-CES. DR. SERGIO AGUILAR</v>
          </cell>
          <cell r="H23">
            <v>115</v>
          </cell>
          <cell r="I23">
            <v>106</v>
          </cell>
          <cell r="J23">
            <v>91</v>
          </cell>
          <cell r="K23">
            <v>90</v>
          </cell>
          <cell r="L23">
            <v>105</v>
          </cell>
          <cell r="M23">
            <v>86</v>
          </cell>
          <cell r="N23">
            <v>119</v>
          </cell>
          <cell r="O23">
            <v>139</v>
          </cell>
          <cell r="P23">
            <v>94</v>
          </cell>
        </row>
        <row r="24">
          <cell r="G24" t="str">
            <v>105404-P.S.R. EL TANGUE                         </v>
          </cell>
          <cell r="H24">
            <v>8</v>
          </cell>
          <cell r="I24">
            <v>2</v>
          </cell>
          <cell r="J24">
            <v>2</v>
          </cell>
          <cell r="K24">
            <v>3</v>
          </cell>
          <cell r="L24">
            <v>3</v>
          </cell>
          <cell r="M24">
            <v>3</v>
          </cell>
          <cell r="N24">
            <v>2</v>
          </cell>
          <cell r="O24">
            <v>4</v>
          </cell>
          <cell r="P24">
            <v>0</v>
          </cell>
        </row>
        <row r="25">
          <cell r="G25" t="str">
            <v>105405-P.S.R. GUANAQUEROS</v>
          </cell>
          <cell r="H25">
            <v>2</v>
          </cell>
          <cell r="I25">
            <v>0</v>
          </cell>
          <cell r="J25">
            <v>3</v>
          </cell>
          <cell r="K25">
            <v>4</v>
          </cell>
          <cell r="L25">
            <v>6</v>
          </cell>
          <cell r="M25">
            <v>2</v>
          </cell>
          <cell r="N25">
            <v>0</v>
          </cell>
          <cell r="O25">
            <v>3</v>
          </cell>
          <cell r="P25">
            <v>1</v>
          </cell>
        </row>
        <row r="26">
          <cell r="G26" t="str">
            <v>105406-P.S.R. PAN DE AZUCAR</v>
          </cell>
          <cell r="H26">
            <v>13</v>
          </cell>
          <cell r="I26">
            <v>3</v>
          </cell>
          <cell r="J26">
            <v>21</v>
          </cell>
          <cell r="K26">
            <v>4</v>
          </cell>
          <cell r="L26">
            <v>6</v>
          </cell>
          <cell r="M26">
            <v>4</v>
          </cell>
          <cell r="N26">
            <v>13</v>
          </cell>
          <cell r="O26">
            <v>7</v>
          </cell>
          <cell r="P26">
            <v>10</v>
          </cell>
        </row>
        <row r="27">
          <cell r="G27" t="str">
            <v>105407-P.S.R. TAMBILLOS</v>
          </cell>
          <cell r="H27">
            <v>1</v>
          </cell>
          <cell r="I27">
            <v>0</v>
          </cell>
          <cell r="J27">
            <v>3</v>
          </cell>
          <cell r="K27">
            <v>1</v>
          </cell>
          <cell r="L27">
            <v>1</v>
          </cell>
          <cell r="M27">
            <v>1</v>
          </cell>
          <cell r="N27">
            <v>0</v>
          </cell>
          <cell r="O27">
            <v>7</v>
          </cell>
          <cell r="P27">
            <v>0</v>
          </cell>
        </row>
        <row r="28">
          <cell r="G28" t="str">
            <v>105705-CECOF EL ALBA</v>
          </cell>
          <cell r="H28">
            <v>0</v>
          </cell>
          <cell r="I28">
            <v>4</v>
          </cell>
          <cell r="J28">
            <v>2</v>
          </cell>
          <cell r="K28">
            <v>4</v>
          </cell>
          <cell r="L28">
            <v>1</v>
          </cell>
          <cell r="M28">
            <v>0</v>
          </cell>
          <cell r="N28">
            <v>4</v>
          </cell>
          <cell r="O28">
            <v>1</v>
          </cell>
          <cell r="P28">
            <v>2</v>
          </cell>
        </row>
        <row r="29">
          <cell r="G29" t="str">
            <v>04103-ANDACOLLO</v>
          </cell>
          <cell r="H29">
            <v>12</v>
          </cell>
          <cell r="I29">
            <v>65</v>
          </cell>
          <cell r="J29">
            <v>42</v>
          </cell>
          <cell r="K29">
            <v>41</v>
          </cell>
          <cell r="L29">
            <v>16</v>
          </cell>
          <cell r="M29">
            <v>12</v>
          </cell>
          <cell r="N29">
            <v>7</v>
          </cell>
          <cell r="O29">
            <v>6</v>
          </cell>
          <cell r="P29">
            <v>27</v>
          </cell>
        </row>
        <row r="30">
          <cell r="G30" t="str">
            <v>105106-HOSPITAL ANDACOLLO</v>
          </cell>
          <cell r="H30">
            <v>12</v>
          </cell>
          <cell r="I30">
            <v>65</v>
          </cell>
          <cell r="J30">
            <v>42</v>
          </cell>
          <cell r="K30">
            <v>41</v>
          </cell>
          <cell r="L30">
            <v>16</v>
          </cell>
          <cell r="M30">
            <v>12</v>
          </cell>
          <cell r="N30">
            <v>7</v>
          </cell>
          <cell r="O30">
            <v>6</v>
          </cell>
          <cell r="P30">
            <v>27</v>
          </cell>
        </row>
        <row r="31">
          <cell r="G31" t="str">
            <v>04104-LA HIGUERA</v>
          </cell>
          <cell r="I31">
            <v>0</v>
          </cell>
          <cell r="J31">
            <v>0</v>
          </cell>
          <cell r="K31">
            <v>1</v>
          </cell>
          <cell r="L31">
            <v>3</v>
          </cell>
          <cell r="M31">
            <v>0</v>
          </cell>
          <cell r="N31">
            <v>1</v>
          </cell>
          <cell r="O31">
            <v>1</v>
          </cell>
          <cell r="P31">
            <v>1</v>
          </cell>
        </row>
        <row r="32">
          <cell r="G32" t="str">
            <v>105314-CES. LA HIGUERA</v>
          </cell>
          <cell r="K32">
            <v>1</v>
          </cell>
          <cell r="L32">
            <v>2</v>
          </cell>
          <cell r="M32">
            <v>0</v>
          </cell>
          <cell r="O32">
            <v>0</v>
          </cell>
          <cell r="P32">
            <v>0</v>
          </cell>
        </row>
        <row r="33">
          <cell r="G33" t="str">
            <v>105500-P.S.R. CALETA HORNOS        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P33">
            <v>0</v>
          </cell>
        </row>
        <row r="34">
          <cell r="G34" t="str">
            <v>105505-P.S.R. LOS CHOROS</v>
          </cell>
          <cell r="L34">
            <v>1</v>
          </cell>
          <cell r="N34">
            <v>0</v>
          </cell>
          <cell r="O34">
            <v>0</v>
          </cell>
          <cell r="P34">
            <v>0</v>
          </cell>
        </row>
        <row r="35">
          <cell r="G35" t="str">
            <v>105506-P.S.R. EL TRAPICHE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1</v>
          </cell>
          <cell r="O35">
            <v>1</v>
          </cell>
          <cell r="P35">
            <v>1</v>
          </cell>
        </row>
        <row r="36">
          <cell r="G36" t="str">
            <v>04105-PAIHUANO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4</v>
          </cell>
          <cell r="N36">
            <v>3</v>
          </cell>
          <cell r="O36">
            <v>15</v>
          </cell>
          <cell r="P36">
            <v>6</v>
          </cell>
        </row>
        <row r="37">
          <cell r="G37" t="str">
            <v>105306-CES. PAIHUANO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</v>
          </cell>
          <cell r="O37">
            <v>14</v>
          </cell>
          <cell r="P37">
            <v>4</v>
          </cell>
        </row>
        <row r="38">
          <cell r="G38" t="str">
            <v>105475-P.S.R. HORCON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1</v>
          </cell>
          <cell r="O38">
            <v>1</v>
          </cell>
          <cell r="P38">
            <v>0</v>
          </cell>
        </row>
        <row r="39">
          <cell r="G39" t="str">
            <v>105476-P.S.R. MONTE GRANDE</v>
          </cell>
          <cell r="H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G40" t="str">
            <v>105477-P.S.R. PISCO ELQUI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4</v>
          </cell>
          <cell r="N40">
            <v>0</v>
          </cell>
          <cell r="O40">
            <v>0</v>
          </cell>
          <cell r="P40">
            <v>2</v>
          </cell>
        </row>
        <row r="41">
          <cell r="G41" t="str">
            <v>04106-VICUÑA</v>
          </cell>
          <cell r="H41">
            <v>41</v>
          </cell>
          <cell r="I41">
            <v>19</v>
          </cell>
          <cell r="J41">
            <v>32</v>
          </cell>
          <cell r="K41">
            <v>49</v>
          </cell>
          <cell r="L41">
            <v>30</v>
          </cell>
          <cell r="M41">
            <v>33</v>
          </cell>
          <cell r="N41">
            <v>23</v>
          </cell>
          <cell r="O41">
            <v>15</v>
          </cell>
          <cell r="P41">
            <v>58</v>
          </cell>
        </row>
        <row r="42">
          <cell r="G42" t="str">
            <v>105107-HOSPITAL VICUÑA</v>
          </cell>
          <cell r="H42">
            <v>26</v>
          </cell>
          <cell r="I42">
            <v>5</v>
          </cell>
          <cell r="J42">
            <v>7</v>
          </cell>
          <cell r="K42">
            <v>12</v>
          </cell>
          <cell r="L42">
            <v>14</v>
          </cell>
          <cell r="M42">
            <v>12</v>
          </cell>
          <cell r="N42">
            <v>11</v>
          </cell>
          <cell r="O42">
            <v>10</v>
          </cell>
          <cell r="P42">
            <v>5</v>
          </cell>
        </row>
        <row r="43">
          <cell r="G43" t="str">
            <v>105467-P.S.R. DIAGUITAS</v>
          </cell>
          <cell r="H43">
            <v>7</v>
          </cell>
          <cell r="I43">
            <v>6</v>
          </cell>
          <cell r="J43">
            <v>0</v>
          </cell>
          <cell r="K43">
            <v>2</v>
          </cell>
          <cell r="L43">
            <v>0</v>
          </cell>
          <cell r="M43">
            <v>0</v>
          </cell>
          <cell r="N43">
            <v>1</v>
          </cell>
          <cell r="O43">
            <v>0</v>
          </cell>
          <cell r="P43">
            <v>4</v>
          </cell>
        </row>
        <row r="44">
          <cell r="G44" t="str">
            <v>105468-P.S.R. EL MOLLE</v>
          </cell>
          <cell r="H44">
            <v>0</v>
          </cell>
          <cell r="I44">
            <v>0</v>
          </cell>
          <cell r="J44">
            <v>1</v>
          </cell>
          <cell r="K44">
            <v>4</v>
          </cell>
          <cell r="L44">
            <v>0</v>
          </cell>
          <cell r="M44">
            <v>0</v>
          </cell>
          <cell r="N44">
            <v>1</v>
          </cell>
          <cell r="O44">
            <v>1</v>
          </cell>
          <cell r="P44">
            <v>0</v>
          </cell>
        </row>
        <row r="45">
          <cell r="G45" t="str">
            <v>105469-P.S.R. EL TAMBO</v>
          </cell>
          <cell r="H45">
            <v>0</v>
          </cell>
          <cell r="I45">
            <v>1</v>
          </cell>
          <cell r="J45">
            <v>0</v>
          </cell>
          <cell r="K45">
            <v>4</v>
          </cell>
          <cell r="L45">
            <v>1</v>
          </cell>
          <cell r="M45">
            <v>6</v>
          </cell>
          <cell r="N45">
            <v>1</v>
          </cell>
          <cell r="O45">
            <v>1</v>
          </cell>
          <cell r="P45">
            <v>8</v>
          </cell>
        </row>
        <row r="46">
          <cell r="G46" t="str">
            <v>105470-P.S.R. HUANTA</v>
          </cell>
          <cell r="J46">
            <v>0</v>
          </cell>
          <cell r="O46">
            <v>1</v>
          </cell>
          <cell r="P46">
            <v>1</v>
          </cell>
        </row>
        <row r="47">
          <cell r="G47" t="str">
            <v>105471-P.S.R. PERALILLO</v>
          </cell>
          <cell r="H47">
            <v>0</v>
          </cell>
          <cell r="I47">
            <v>0</v>
          </cell>
          <cell r="J47">
            <v>10</v>
          </cell>
          <cell r="K47">
            <v>12</v>
          </cell>
          <cell r="L47">
            <v>7</v>
          </cell>
          <cell r="M47">
            <v>0</v>
          </cell>
          <cell r="N47">
            <v>5</v>
          </cell>
          <cell r="O47">
            <v>0</v>
          </cell>
          <cell r="P47">
            <v>24</v>
          </cell>
        </row>
        <row r="48">
          <cell r="G48" t="str">
            <v>105472-P.S.R. RIVADAVIA</v>
          </cell>
          <cell r="H48">
            <v>8</v>
          </cell>
          <cell r="I48">
            <v>7</v>
          </cell>
          <cell r="J48">
            <v>1</v>
          </cell>
          <cell r="K48">
            <v>2</v>
          </cell>
          <cell r="L48">
            <v>2</v>
          </cell>
          <cell r="M48">
            <v>6</v>
          </cell>
          <cell r="N48">
            <v>0</v>
          </cell>
          <cell r="O48">
            <v>1</v>
          </cell>
          <cell r="P48">
            <v>8</v>
          </cell>
        </row>
        <row r="49">
          <cell r="G49" t="str">
            <v>105473-P.S.R. TALCUNA</v>
          </cell>
          <cell r="H49">
            <v>0</v>
          </cell>
          <cell r="I49">
            <v>0</v>
          </cell>
          <cell r="J49">
            <v>7</v>
          </cell>
          <cell r="K49">
            <v>0</v>
          </cell>
          <cell r="L49">
            <v>0</v>
          </cell>
          <cell r="M49">
            <v>0</v>
          </cell>
          <cell r="O49">
            <v>1</v>
          </cell>
          <cell r="P49">
            <v>6</v>
          </cell>
        </row>
        <row r="50">
          <cell r="G50" t="str">
            <v>105474-P.S.R. CHAPILCA</v>
          </cell>
          <cell r="H50">
            <v>0</v>
          </cell>
          <cell r="J50">
            <v>2</v>
          </cell>
          <cell r="K50">
            <v>0</v>
          </cell>
          <cell r="L50">
            <v>3</v>
          </cell>
          <cell r="M50">
            <v>1</v>
          </cell>
          <cell r="N50">
            <v>1</v>
          </cell>
          <cell r="O50">
            <v>0</v>
          </cell>
          <cell r="P50">
            <v>0</v>
          </cell>
        </row>
        <row r="51">
          <cell r="G51" t="str">
            <v>105502-P.S.R. CALINGASTA</v>
          </cell>
          <cell r="H51">
            <v>0</v>
          </cell>
          <cell r="I51">
            <v>0</v>
          </cell>
          <cell r="J51">
            <v>4</v>
          </cell>
          <cell r="K51">
            <v>13</v>
          </cell>
          <cell r="L51">
            <v>3</v>
          </cell>
          <cell r="M51">
            <v>8</v>
          </cell>
          <cell r="N51">
            <v>2</v>
          </cell>
          <cell r="O51">
            <v>0</v>
          </cell>
          <cell r="P51">
            <v>0</v>
          </cell>
        </row>
        <row r="52">
          <cell r="G52" t="str">
            <v>105509-P.S.R. GUALLIGUAICA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1</v>
          </cell>
          <cell r="O52">
            <v>0</v>
          </cell>
          <cell r="P52">
            <v>2</v>
          </cell>
        </row>
        <row r="53">
          <cell r="G53" t="str">
            <v>04201-ILLAPEL</v>
          </cell>
          <cell r="H53">
            <v>50</v>
          </cell>
          <cell r="I53">
            <v>27</v>
          </cell>
          <cell r="J53">
            <v>32</v>
          </cell>
          <cell r="K53">
            <v>45</v>
          </cell>
          <cell r="L53">
            <v>40</v>
          </cell>
          <cell r="M53">
            <v>71</v>
          </cell>
          <cell r="N53">
            <v>32</v>
          </cell>
          <cell r="O53">
            <v>73</v>
          </cell>
          <cell r="P53">
            <v>30</v>
          </cell>
        </row>
        <row r="54">
          <cell r="G54" t="str">
            <v>105103-HOSPITAL ILLAPEL</v>
          </cell>
          <cell r="H54">
            <v>13</v>
          </cell>
          <cell r="I54">
            <v>10</v>
          </cell>
          <cell r="J54">
            <v>21</v>
          </cell>
          <cell r="K54">
            <v>27</v>
          </cell>
          <cell r="L54">
            <v>9</v>
          </cell>
          <cell r="M54">
            <v>11</v>
          </cell>
          <cell r="N54">
            <v>9</v>
          </cell>
          <cell r="O54">
            <v>41</v>
          </cell>
          <cell r="P54">
            <v>13</v>
          </cell>
        </row>
        <row r="55">
          <cell r="G55" t="str">
            <v>105326-CESFAM SAN RAFAEL</v>
          </cell>
          <cell r="H55">
            <v>31</v>
          </cell>
          <cell r="I55">
            <v>5</v>
          </cell>
          <cell r="J55">
            <v>2</v>
          </cell>
          <cell r="K55">
            <v>0</v>
          </cell>
          <cell r="L55">
            <v>18</v>
          </cell>
          <cell r="M55">
            <v>40</v>
          </cell>
          <cell r="N55">
            <v>18</v>
          </cell>
          <cell r="O55">
            <v>8</v>
          </cell>
          <cell r="P55">
            <v>12</v>
          </cell>
        </row>
        <row r="56">
          <cell r="G56" t="str">
            <v>105443-P.S.R. CARCAMO                   </v>
          </cell>
          <cell r="J56">
            <v>1</v>
          </cell>
          <cell r="K56">
            <v>6</v>
          </cell>
          <cell r="L56">
            <v>2</v>
          </cell>
          <cell r="M56">
            <v>6</v>
          </cell>
          <cell r="N56">
            <v>0</v>
          </cell>
          <cell r="O56">
            <v>7</v>
          </cell>
        </row>
        <row r="57">
          <cell r="G57" t="str">
            <v>105444-P.S.R. HUINTIL</v>
          </cell>
          <cell r="H57">
            <v>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5</v>
          </cell>
          <cell r="P57">
            <v>3</v>
          </cell>
        </row>
        <row r="58">
          <cell r="G58" t="str">
            <v>105445-P.S.R. LIMAHUIDA</v>
          </cell>
          <cell r="H58">
            <v>0</v>
          </cell>
          <cell r="I58">
            <v>0</v>
          </cell>
          <cell r="J58">
            <v>2</v>
          </cell>
          <cell r="L58">
            <v>1</v>
          </cell>
          <cell r="M58">
            <v>2</v>
          </cell>
          <cell r="N58">
            <v>2</v>
          </cell>
          <cell r="O58">
            <v>2</v>
          </cell>
          <cell r="P58">
            <v>1</v>
          </cell>
        </row>
        <row r="59">
          <cell r="G59" t="str">
            <v>105446-P.S.R. MATANCILLA</v>
          </cell>
          <cell r="J59">
            <v>0</v>
          </cell>
          <cell r="M59">
            <v>0</v>
          </cell>
          <cell r="N59">
            <v>0</v>
          </cell>
          <cell r="P59">
            <v>0</v>
          </cell>
        </row>
        <row r="60">
          <cell r="G60" t="str">
            <v>105447-P.S.R. PERALILLO</v>
          </cell>
          <cell r="H60">
            <v>0</v>
          </cell>
          <cell r="J60">
            <v>0</v>
          </cell>
          <cell r="K60">
            <v>2</v>
          </cell>
          <cell r="L60">
            <v>0</v>
          </cell>
          <cell r="M60">
            <v>4</v>
          </cell>
          <cell r="N60">
            <v>1</v>
          </cell>
          <cell r="P60">
            <v>0</v>
          </cell>
        </row>
        <row r="61">
          <cell r="G61" t="str">
            <v>105448-P.S.R. SANTA VIRGINIA</v>
          </cell>
          <cell r="I61">
            <v>0</v>
          </cell>
          <cell r="J61">
            <v>3</v>
          </cell>
          <cell r="K61">
            <v>4</v>
          </cell>
          <cell r="L61">
            <v>3</v>
          </cell>
          <cell r="M61">
            <v>0</v>
          </cell>
          <cell r="N61">
            <v>0</v>
          </cell>
          <cell r="O61">
            <v>0</v>
          </cell>
        </row>
        <row r="62">
          <cell r="G62" t="str">
            <v>105449-P.S.R. TUNGA NORTE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</row>
        <row r="63">
          <cell r="G63" t="str">
            <v>105485-P.S.R. PLAN DE HORNOS</v>
          </cell>
          <cell r="H63">
            <v>0</v>
          </cell>
          <cell r="I63">
            <v>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</v>
          </cell>
          <cell r="O63">
            <v>1</v>
          </cell>
          <cell r="P63">
            <v>0</v>
          </cell>
        </row>
        <row r="64">
          <cell r="G64" t="str">
            <v>105486-P.S.R. TUNGA SUR</v>
          </cell>
          <cell r="H64">
            <v>1</v>
          </cell>
          <cell r="I64">
            <v>0</v>
          </cell>
          <cell r="J64">
            <v>1</v>
          </cell>
          <cell r="L64">
            <v>1</v>
          </cell>
          <cell r="M64">
            <v>5</v>
          </cell>
          <cell r="N64">
            <v>1</v>
          </cell>
          <cell r="O64">
            <v>0</v>
          </cell>
          <cell r="P64">
            <v>0</v>
          </cell>
        </row>
        <row r="65">
          <cell r="G65" t="str">
            <v>105487-P.S.R. CAÑAS UNO</v>
          </cell>
          <cell r="H65">
            <v>3</v>
          </cell>
          <cell r="I65">
            <v>9</v>
          </cell>
          <cell r="J65">
            <v>2</v>
          </cell>
          <cell r="K65">
            <v>6</v>
          </cell>
          <cell r="L65">
            <v>6</v>
          </cell>
          <cell r="M65">
            <v>0</v>
          </cell>
          <cell r="N65">
            <v>0</v>
          </cell>
          <cell r="O65">
            <v>9</v>
          </cell>
          <cell r="P65">
            <v>0</v>
          </cell>
        </row>
        <row r="66">
          <cell r="G66" t="str">
            <v>105496-P.S.R. PINTACURA SUR</v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G67" t="str">
            <v>105504-P.S.R. SOCAVON</v>
          </cell>
          <cell r="H67">
            <v>1</v>
          </cell>
          <cell r="I67">
            <v>0</v>
          </cell>
          <cell r="K67">
            <v>0</v>
          </cell>
          <cell r="L67">
            <v>0</v>
          </cell>
          <cell r="M67">
            <v>3</v>
          </cell>
          <cell r="N67">
            <v>0</v>
          </cell>
          <cell r="O67">
            <v>0</v>
          </cell>
          <cell r="P67">
            <v>1</v>
          </cell>
        </row>
        <row r="68">
          <cell r="G68" t="str">
            <v>04202-CANELA</v>
          </cell>
          <cell r="H68">
            <v>51</v>
          </cell>
          <cell r="I68">
            <v>11</v>
          </cell>
          <cell r="J68">
            <v>35</v>
          </cell>
          <cell r="K68">
            <v>22</v>
          </cell>
          <cell r="L68">
            <v>10</v>
          </cell>
          <cell r="M68">
            <v>6</v>
          </cell>
          <cell r="N68">
            <v>11</v>
          </cell>
          <cell r="O68">
            <v>16</v>
          </cell>
          <cell r="P68">
            <v>7</v>
          </cell>
        </row>
        <row r="69">
          <cell r="G69" t="str">
            <v>105309-CES. RURAL CANELA</v>
          </cell>
          <cell r="H69">
            <v>19</v>
          </cell>
          <cell r="I69">
            <v>2</v>
          </cell>
          <cell r="J69">
            <v>9</v>
          </cell>
          <cell r="K69">
            <v>2</v>
          </cell>
          <cell r="L69">
            <v>3</v>
          </cell>
          <cell r="M69">
            <v>2</v>
          </cell>
          <cell r="N69">
            <v>0</v>
          </cell>
          <cell r="O69">
            <v>6</v>
          </cell>
          <cell r="P69">
            <v>1</v>
          </cell>
        </row>
        <row r="70">
          <cell r="G70" t="str">
            <v>105450-P.S.R. MINCHA NORTE            </v>
          </cell>
          <cell r="H70">
            <v>3</v>
          </cell>
          <cell r="I70">
            <v>0</v>
          </cell>
          <cell r="J70">
            <v>2</v>
          </cell>
          <cell r="K70">
            <v>5</v>
          </cell>
          <cell r="L70">
            <v>2</v>
          </cell>
          <cell r="M70">
            <v>3</v>
          </cell>
          <cell r="N70">
            <v>1</v>
          </cell>
          <cell r="O70">
            <v>4</v>
          </cell>
          <cell r="P70">
            <v>1</v>
          </cell>
        </row>
        <row r="71">
          <cell r="G71" t="str">
            <v>105451-P.S.R. AGUA FRIA</v>
          </cell>
          <cell r="H71">
            <v>3</v>
          </cell>
          <cell r="I71">
            <v>2</v>
          </cell>
          <cell r="K71">
            <v>2</v>
          </cell>
          <cell r="L71">
            <v>2</v>
          </cell>
          <cell r="N71">
            <v>4</v>
          </cell>
          <cell r="O71">
            <v>0</v>
          </cell>
          <cell r="P71">
            <v>2</v>
          </cell>
        </row>
        <row r="72">
          <cell r="G72" t="str">
            <v>105482-P.S.R. CANELA ALTA</v>
          </cell>
          <cell r="H72">
            <v>2</v>
          </cell>
          <cell r="I72">
            <v>0</v>
          </cell>
          <cell r="J72">
            <v>5</v>
          </cell>
          <cell r="K72">
            <v>4</v>
          </cell>
          <cell r="L72">
            <v>3</v>
          </cell>
          <cell r="M72">
            <v>0</v>
          </cell>
          <cell r="N72">
            <v>6</v>
          </cell>
          <cell r="O72">
            <v>2</v>
          </cell>
          <cell r="P72">
            <v>3</v>
          </cell>
        </row>
        <row r="73">
          <cell r="G73" t="str">
            <v>105483-P.S.R. LOS RULOS</v>
          </cell>
          <cell r="H73">
            <v>8</v>
          </cell>
          <cell r="I73">
            <v>2</v>
          </cell>
          <cell r="J73">
            <v>2</v>
          </cell>
          <cell r="K73">
            <v>3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</row>
        <row r="74">
          <cell r="G74" t="str">
            <v>105484-P.S.R. HUENTELAUQUEN</v>
          </cell>
          <cell r="H74">
            <v>4</v>
          </cell>
          <cell r="I74">
            <v>0</v>
          </cell>
          <cell r="J74">
            <v>14</v>
          </cell>
          <cell r="K74">
            <v>3</v>
          </cell>
          <cell r="L74">
            <v>0</v>
          </cell>
          <cell r="M74">
            <v>0</v>
          </cell>
          <cell r="N74">
            <v>0</v>
          </cell>
          <cell r="O74">
            <v>2</v>
          </cell>
          <cell r="P74">
            <v>0</v>
          </cell>
        </row>
        <row r="75">
          <cell r="G75" t="str">
            <v>105488-P.S.R. ESPIRITU SANTO</v>
          </cell>
          <cell r="H75">
            <v>0</v>
          </cell>
          <cell r="I75">
            <v>1</v>
          </cell>
          <cell r="K75">
            <v>0</v>
          </cell>
          <cell r="O75">
            <v>0</v>
          </cell>
        </row>
        <row r="76">
          <cell r="G76" t="str">
            <v>105493-P.S.R. MINCHA SUR</v>
          </cell>
          <cell r="H76">
            <v>3</v>
          </cell>
          <cell r="I76">
            <v>0</v>
          </cell>
          <cell r="J76">
            <v>1</v>
          </cell>
          <cell r="K76">
            <v>2</v>
          </cell>
          <cell r="L76">
            <v>0</v>
          </cell>
          <cell r="M76">
            <v>1</v>
          </cell>
          <cell r="O76">
            <v>2</v>
          </cell>
          <cell r="P76">
            <v>0</v>
          </cell>
        </row>
        <row r="77">
          <cell r="G77" t="str">
            <v>105497-P.S.R. JABONERIA</v>
          </cell>
          <cell r="H77">
            <v>6</v>
          </cell>
          <cell r="I77">
            <v>2</v>
          </cell>
          <cell r="J77">
            <v>1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G78" t="str">
            <v>105498-P.S.R. QUEBRADA DE LINARES</v>
          </cell>
          <cell r="H78">
            <v>3</v>
          </cell>
          <cell r="I78">
            <v>2</v>
          </cell>
          <cell r="J78">
            <v>1</v>
          </cell>
          <cell r="K78">
            <v>1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</row>
        <row r="79">
          <cell r="G79" t="str">
            <v>04203-LOS VILOS</v>
          </cell>
          <cell r="H79">
            <v>9</v>
          </cell>
          <cell r="I79">
            <v>17</v>
          </cell>
          <cell r="J79">
            <v>48</v>
          </cell>
          <cell r="K79">
            <v>24</v>
          </cell>
          <cell r="L79">
            <v>22</v>
          </cell>
          <cell r="M79">
            <v>17</v>
          </cell>
          <cell r="N79">
            <v>6</v>
          </cell>
          <cell r="O79">
            <v>11</v>
          </cell>
          <cell r="P79">
            <v>44</v>
          </cell>
        </row>
        <row r="80">
          <cell r="G80" t="str">
            <v>105108-HOSPITAL LOS VILOS</v>
          </cell>
          <cell r="H80">
            <v>8</v>
          </cell>
          <cell r="I80">
            <v>17</v>
          </cell>
          <cell r="J80">
            <v>13</v>
          </cell>
          <cell r="K80">
            <v>13</v>
          </cell>
          <cell r="L80">
            <v>11</v>
          </cell>
          <cell r="M80">
            <v>3</v>
          </cell>
          <cell r="N80">
            <v>1</v>
          </cell>
          <cell r="O80">
            <v>7</v>
          </cell>
          <cell r="P80">
            <v>34</v>
          </cell>
        </row>
        <row r="81">
          <cell r="G81" t="str">
            <v>105478-P.S.R. CAIMANES                   </v>
          </cell>
          <cell r="H81">
            <v>0</v>
          </cell>
          <cell r="I81">
            <v>0</v>
          </cell>
          <cell r="J81">
            <v>21</v>
          </cell>
          <cell r="K81">
            <v>4</v>
          </cell>
          <cell r="L81">
            <v>1</v>
          </cell>
          <cell r="M81">
            <v>7</v>
          </cell>
          <cell r="N81">
            <v>3</v>
          </cell>
          <cell r="O81">
            <v>3</v>
          </cell>
          <cell r="P81">
            <v>6</v>
          </cell>
        </row>
        <row r="82">
          <cell r="G82" t="str">
            <v>105479-P.S.R. GUANGUALI</v>
          </cell>
          <cell r="H82">
            <v>0</v>
          </cell>
          <cell r="I82">
            <v>0</v>
          </cell>
          <cell r="J82">
            <v>0</v>
          </cell>
          <cell r="K82">
            <v>3</v>
          </cell>
          <cell r="L82">
            <v>5</v>
          </cell>
          <cell r="M82">
            <v>3</v>
          </cell>
          <cell r="N82">
            <v>2</v>
          </cell>
          <cell r="O82">
            <v>0</v>
          </cell>
          <cell r="P82">
            <v>1</v>
          </cell>
        </row>
        <row r="83">
          <cell r="G83" t="str">
            <v>105480-P.S.R. QUILIMARI</v>
          </cell>
          <cell r="H83">
            <v>0</v>
          </cell>
          <cell r="I83">
            <v>0</v>
          </cell>
          <cell r="J83">
            <v>8</v>
          </cell>
          <cell r="K83">
            <v>4</v>
          </cell>
          <cell r="L83">
            <v>4</v>
          </cell>
          <cell r="M83">
            <v>1</v>
          </cell>
          <cell r="N83">
            <v>0</v>
          </cell>
          <cell r="O83">
            <v>1</v>
          </cell>
          <cell r="P83">
            <v>0</v>
          </cell>
        </row>
        <row r="84">
          <cell r="G84" t="str">
            <v>105481-P.S.R. TILAMA</v>
          </cell>
          <cell r="I84">
            <v>0</v>
          </cell>
          <cell r="J84">
            <v>4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1</v>
          </cell>
        </row>
        <row r="85">
          <cell r="G85" t="str">
            <v>105511-P.S.R. LOS CONDORES</v>
          </cell>
          <cell r="H85">
            <v>1</v>
          </cell>
          <cell r="I85">
            <v>0</v>
          </cell>
          <cell r="J85">
            <v>2</v>
          </cell>
          <cell r="K85">
            <v>0</v>
          </cell>
          <cell r="L85">
            <v>1</v>
          </cell>
          <cell r="M85">
            <v>3</v>
          </cell>
          <cell r="N85">
            <v>0</v>
          </cell>
          <cell r="P85">
            <v>2</v>
          </cell>
        </row>
        <row r="86">
          <cell r="G86" t="str">
            <v>04204-SALAMANCA</v>
          </cell>
          <cell r="H86">
            <v>32</v>
          </cell>
          <cell r="I86">
            <v>44</v>
          </cell>
          <cell r="J86">
            <v>50</v>
          </cell>
          <cell r="K86">
            <v>68</v>
          </cell>
          <cell r="L86">
            <v>60</v>
          </cell>
          <cell r="M86">
            <v>63</v>
          </cell>
          <cell r="N86">
            <v>57</v>
          </cell>
          <cell r="O86">
            <v>85</v>
          </cell>
          <cell r="P86">
            <v>44</v>
          </cell>
        </row>
        <row r="87">
          <cell r="G87" t="str">
            <v>105104-HOSPITAL SALAMANCA</v>
          </cell>
          <cell r="H87">
            <v>10</v>
          </cell>
          <cell r="I87">
            <v>10</v>
          </cell>
          <cell r="J87">
            <v>8</v>
          </cell>
          <cell r="K87">
            <v>20</v>
          </cell>
          <cell r="L87">
            <v>23</v>
          </cell>
          <cell r="M87">
            <v>26</v>
          </cell>
          <cell r="N87">
            <v>18</v>
          </cell>
          <cell r="O87">
            <v>40</v>
          </cell>
          <cell r="P87">
            <v>9</v>
          </cell>
        </row>
        <row r="88">
          <cell r="G88" t="str">
            <v>105452-P.S.R. CUNCUMEN                 </v>
          </cell>
          <cell r="H88">
            <v>10</v>
          </cell>
          <cell r="I88">
            <v>13</v>
          </cell>
          <cell r="J88">
            <v>19</v>
          </cell>
          <cell r="K88">
            <v>21</v>
          </cell>
          <cell r="L88">
            <v>14</v>
          </cell>
          <cell r="M88">
            <v>15</v>
          </cell>
          <cell r="N88">
            <v>17</v>
          </cell>
          <cell r="O88">
            <v>19</v>
          </cell>
          <cell r="P88">
            <v>17</v>
          </cell>
        </row>
        <row r="89">
          <cell r="G89" t="str">
            <v>105453-P.S.R. TRANQUILLA</v>
          </cell>
          <cell r="H89">
            <v>3</v>
          </cell>
          <cell r="I89">
            <v>4</v>
          </cell>
          <cell r="J89">
            <v>6</v>
          </cell>
          <cell r="K89">
            <v>2</v>
          </cell>
          <cell r="L89">
            <v>6</v>
          </cell>
          <cell r="M89">
            <v>10</v>
          </cell>
          <cell r="N89">
            <v>5</v>
          </cell>
          <cell r="O89">
            <v>9</v>
          </cell>
          <cell r="P89">
            <v>6</v>
          </cell>
        </row>
        <row r="90">
          <cell r="G90" t="str">
            <v>105454-P.S.R. CUNLAGUA</v>
          </cell>
          <cell r="H90">
            <v>0</v>
          </cell>
          <cell r="I90">
            <v>3</v>
          </cell>
          <cell r="J90">
            <v>0</v>
          </cell>
          <cell r="K90">
            <v>0</v>
          </cell>
          <cell r="L90">
            <v>2</v>
          </cell>
          <cell r="M90">
            <v>0</v>
          </cell>
          <cell r="N90">
            <v>1</v>
          </cell>
          <cell r="O90">
            <v>0</v>
          </cell>
          <cell r="P90">
            <v>1</v>
          </cell>
        </row>
        <row r="91">
          <cell r="G91" t="str">
            <v>105455-P.S.R. CHILLEPIN</v>
          </cell>
          <cell r="H91">
            <v>5</v>
          </cell>
          <cell r="I91">
            <v>1</v>
          </cell>
          <cell r="J91">
            <v>0</v>
          </cell>
          <cell r="K91">
            <v>2</v>
          </cell>
          <cell r="L91">
            <v>0</v>
          </cell>
          <cell r="M91">
            <v>3</v>
          </cell>
          <cell r="N91">
            <v>2</v>
          </cell>
          <cell r="O91">
            <v>2</v>
          </cell>
          <cell r="P91">
            <v>3</v>
          </cell>
        </row>
        <row r="92">
          <cell r="G92" t="str">
            <v>105456-P.S.R. LLIMPO</v>
          </cell>
          <cell r="H92">
            <v>2</v>
          </cell>
          <cell r="I92">
            <v>2</v>
          </cell>
          <cell r="J92">
            <v>4</v>
          </cell>
          <cell r="K92">
            <v>4</v>
          </cell>
          <cell r="L92">
            <v>5</v>
          </cell>
          <cell r="M92">
            <v>1</v>
          </cell>
          <cell r="N92">
            <v>5</v>
          </cell>
          <cell r="O92">
            <v>3</v>
          </cell>
          <cell r="P92">
            <v>4</v>
          </cell>
        </row>
        <row r="93">
          <cell r="G93" t="str">
            <v>105457-P.S.R. SAN AGUSTIN</v>
          </cell>
          <cell r="H93">
            <v>0</v>
          </cell>
          <cell r="I93">
            <v>3</v>
          </cell>
          <cell r="J93">
            <v>3</v>
          </cell>
          <cell r="K93">
            <v>4</v>
          </cell>
          <cell r="L93">
            <v>2</v>
          </cell>
          <cell r="M93">
            <v>0</v>
          </cell>
          <cell r="N93">
            <v>2</v>
          </cell>
          <cell r="O93">
            <v>1</v>
          </cell>
          <cell r="P93">
            <v>0</v>
          </cell>
        </row>
        <row r="94">
          <cell r="G94" t="str">
            <v>105458-P.S.R. TAHUINCO</v>
          </cell>
          <cell r="H94">
            <v>0</v>
          </cell>
          <cell r="I94">
            <v>0</v>
          </cell>
          <cell r="J94">
            <v>2</v>
          </cell>
          <cell r="K94">
            <v>4</v>
          </cell>
          <cell r="L94">
            <v>3</v>
          </cell>
          <cell r="M94">
            <v>0</v>
          </cell>
          <cell r="N94">
            <v>2</v>
          </cell>
          <cell r="O94">
            <v>4</v>
          </cell>
          <cell r="P94">
            <v>0</v>
          </cell>
        </row>
        <row r="95">
          <cell r="G95" t="str">
            <v>105491-P.S.R. QUELEN BAJO</v>
          </cell>
          <cell r="H95">
            <v>1</v>
          </cell>
          <cell r="I95">
            <v>3</v>
          </cell>
          <cell r="J95">
            <v>1</v>
          </cell>
          <cell r="K95">
            <v>2</v>
          </cell>
          <cell r="L95">
            <v>4</v>
          </cell>
          <cell r="M95">
            <v>5</v>
          </cell>
          <cell r="N95">
            <v>3</v>
          </cell>
          <cell r="O95">
            <v>4</v>
          </cell>
          <cell r="P95">
            <v>3</v>
          </cell>
        </row>
        <row r="96">
          <cell r="G96" t="str">
            <v>105492-P.S.R. CAMISA</v>
          </cell>
          <cell r="H96">
            <v>1</v>
          </cell>
          <cell r="I96">
            <v>0</v>
          </cell>
          <cell r="J96">
            <v>1</v>
          </cell>
          <cell r="K96">
            <v>4</v>
          </cell>
          <cell r="L96">
            <v>0</v>
          </cell>
          <cell r="M96">
            <v>0</v>
          </cell>
          <cell r="N96">
            <v>0</v>
          </cell>
          <cell r="O96">
            <v>1</v>
          </cell>
          <cell r="P96">
            <v>0</v>
          </cell>
        </row>
        <row r="97">
          <cell r="G97" t="str">
            <v>105501-P.S.R. ARBOLEDA GRANDE</v>
          </cell>
          <cell r="H97">
            <v>0</v>
          </cell>
          <cell r="I97">
            <v>5</v>
          </cell>
          <cell r="J97">
            <v>6</v>
          </cell>
          <cell r="K97">
            <v>5</v>
          </cell>
          <cell r="L97">
            <v>1</v>
          </cell>
          <cell r="M97">
            <v>3</v>
          </cell>
          <cell r="N97">
            <v>2</v>
          </cell>
          <cell r="O97">
            <v>2</v>
          </cell>
          <cell r="P97">
            <v>1</v>
          </cell>
        </row>
        <row r="98">
          <cell r="G98" t="str">
            <v>04301-OVALLE</v>
          </cell>
          <cell r="H98">
            <v>176</v>
          </cell>
          <cell r="I98">
            <v>122</v>
          </cell>
          <cell r="J98">
            <v>211</v>
          </cell>
          <cell r="K98">
            <v>203</v>
          </cell>
          <cell r="L98">
            <v>168</v>
          </cell>
          <cell r="M98">
            <v>228</v>
          </cell>
          <cell r="N98">
            <v>172</v>
          </cell>
          <cell r="O98">
            <v>198</v>
          </cell>
          <cell r="P98">
            <v>126</v>
          </cell>
        </row>
        <row r="99">
          <cell r="G99" t="str">
            <v>105315-CES. RURAL C. DE TAMAYA</v>
          </cell>
          <cell r="H99">
            <v>13</v>
          </cell>
          <cell r="I99">
            <v>1</v>
          </cell>
          <cell r="J99">
            <v>24</v>
          </cell>
          <cell r="K99">
            <v>7</v>
          </cell>
          <cell r="L99">
            <v>7</v>
          </cell>
          <cell r="M99">
            <v>8</v>
          </cell>
          <cell r="N99">
            <v>9</v>
          </cell>
          <cell r="O99">
            <v>3</v>
          </cell>
          <cell r="P99">
            <v>5</v>
          </cell>
        </row>
        <row r="100">
          <cell r="G100" t="str">
            <v>105317-CES. JORGE JORDAN D.</v>
          </cell>
          <cell r="H100">
            <v>114</v>
          </cell>
          <cell r="I100">
            <v>41</v>
          </cell>
          <cell r="J100">
            <v>81</v>
          </cell>
          <cell r="K100">
            <v>82</v>
          </cell>
          <cell r="L100">
            <v>85</v>
          </cell>
          <cell r="M100">
            <v>69</v>
          </cell>
          <cell r="N100">
            <v>59</v>
          </cell>
          <cell r="O100">
            <v>47</v>
          </cell>
          <cell r="P100">
            <v>45</v>
          </cell>
        </row>
        <row r="101">
          <cell r="G101" t="str">
            <v>105322-CES. MARCOS MACUADA</v>
          </cell>
          <cell r="H101">
            <v>30</v>
          </cell>
          <cell r="I101">
            <v>33</v>
          </cell>
          <cell r="J101">
            <v>65</v>
          </cell>
          <cell r="K101">
            <v>55</v>
          </cell>
          <cell r="L101">
            <v>34</v>
          </cell>
          <cell r="M101">
            <v>93</v>
          </cell>
          <cell r="N101">
            <v>58</v>
          </cell>
          <cell r="O101">
            <v>117</v>
          </cell>
          <cell r="P101">
            <v>54</v>
          </cell>
        </row>
        <row r="102">
          <cell r="G102" t="str">
            <v>105324-CES. SOTAQUI</v>
          </cell>
          <cell r="H102">
            <v>5</v>
          </cell>
          <cell r="I102">
            <v>5</v>
          </cell>
          <cell r="J102">
            <v>6</v>
          </cell>
          <cell r="K102">
            <v>17</v>
          </cell>
          <cell r="L102">
            <v>5</v>
          </cell>
          <cell r="M102">
            <v>8</v>
          </cell>
          <cell r="N102">
            <v>2</v>
          </cell>
          <cell r="O102">
            <v>8</v>
          </cell>
          <cell r="P102">
            <v>6</v>
          </cell>
        </row>
        <row r="103">
          <cell r="G103" t="str">
            <v>105415-P.S.R. BARRAZA</v>
          </cell>
          <cell r="H103">
            <v>0</v>
          </cell>
          <cell r="I103">
            <v>0</v>
          </cell>
          <cell r="J103">
            <v>1</v>
          </cell>
          <cell r="K103">
            <v>2</v>
          </cell>
          <cell r="L103">
            <v>2</v>
          </cell>
          <cell r="M103">
            <v>0</v>
          </cell>
          <cell r="N103">
            <v>2</v>
          </cell>
          <cell r="O103">
            <v>0</v>
          </cell>
          <cell r="P103">
            <v>0</v>
          </cell>
        </row>
        <row r="104">
          <cell r="G104" t="str">
            <v>105416-P.S.R. CAMARICO                  </v>
          </cell>
          <cell r="I104">
            <v>0</v>
          </cell>
          <cell r="J104">
            <v>5</v>
          </cell>
          <cell r="K104">
            <v>4</v>
          </cell>
          <cell r="L104">
            <v>5</v>
          </cell>
          <cell r="M104">
            <v>2</v>
          </cell>
          <cell r="N104">
            <v>2</v>
          </cell>
          <cell r="O104">
            <v>0</v>
          </cell>
          <cell r="P104">
            <v>1</v>
          </cell>
        </row>
        <row r="105">
          <cell r="G105" t="str">
            <v>105417-P.S.R. ALCONES BAJOS</v>
          </cell>
          <cell r="I105">
            <v>3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G106" t="str">
            <v>105419-P.S.R. LAS SOSSAS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G107" t="str">
            <v>105420-P.S.R. LIMARI</v>
          </cell>
          <cell r="I107">
            <v>0</v>
          </cell>
          <cell r="J107">
            <v>4</v>
          </cell>
          <cell r="K107">
            <v>0</v>
          </cell>
          <cell r="L107">
            <v>4</v>
          </cell>
          <cell r="M107">
            <v>1</v>
          </cell>
          <cell r="N107">
            <v>1</v>
          </cell>
          <cell r="O107">
            <v>1</v>
          </cell>
          <cell r="P107">
            <v>6</v>
          </cell>
        </row>
        <row r="108">
          <cell r="G108" t="str">
            <v>105422-P.S.R. HORNILLOS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O108">
            <v>0</v>
          </cell>
          <cell r="P108">
            <v>0</v>
          </cell>
        </row>
        <row r="109">
          <cell r="G109" t="str">
            <v>105437-P.S.R. CHALINGA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O109">
            <v>1</v>
          </cell>
          <cell r="P109">
            <v>0</v>
          </cell>
        </row>
        <row r="110">
          <cell r="G110" t="str">
            <v>105439-P.S.R. CERRO BLANCO</v>
          </cell>
          <cell r="H110">
            <v>0</v>
          </cell>
          <cell r="I110">
            <v>1</v>
          </cell>
          <cell r="J110">
            <v>0</v>
          </cell>
          <cell r="K110">
            <v>4</v>
          </cell>
          <cell r="L110">
            <v>0</v>
          </cell>
          <cell r="M110">
            <v>8</v>
          </cell>
          <cell r="N110">
            <v>4</v>
          </cell>
          <cell r="O110">
            <v>0</v>
          </cell>
          <cell r="P110">
            <v>0</v>
          </cell>
        </row>
        <row r="111">
          <cell r="G111" t="str">
            <v>105507-P.S.R. HUAMALATA</v>
          </cell>
          <cell r="H111">
            <v>1</v>
          </cell>
          <cell r="I111">
            <v>2</v>
          </cell>
          <cell r="J111">
            <v>4</v>
          </cell>
          <cell r="K111">
            <v>5</v>
          </cell>
          <cell r="L111">
            <v>5</v>
          </cell>
          <cell r="M111">
            <v>1</v>
          </cell>
          <cell r="N111">
            <v>4</v>
          </cell>
          <cell r="O111">
            <v>3</v>
          </cell>
          <cell r="P111">
            <v>1</v>
          </cell>
        </row>
        <row r="112">
          <cell r="G112" t="str">
            <v>105510-P.S.R. RECOLETA</v>
          </cell>
          <cell r="H112">
            <v>1</v>
          </cell>
          <cell r="I112">
            <v>1</v>
          </cell>
          <cell r="J112">
            <v>6</v>
          </cell>
          <cell r="K112">
            <v>4</v>
          </cell>
          <cell r="L112">
            <v>1</v>
          </cell>
          <cell r="M112">
            <v>3</v>
          </cell>
          <cell r="N112">
            <v>5</v>
          </cell>
          <cell r="O112">
            <v>2</v>
          </cell>
          <cell r="P112">
            <v>0</v>
          </cell>
        </row>
        <row r="113">
          <cell r="G113" t="str">
            <v>105722-CECOF SAN JOSE DE LA DEHESA</v>
          </cell>
          <cell r="H113">
            <v>11</v>
          </cell>
          <cell r="I113">
            <v>30</v>
          </cell>
          <cell r="J113">
            <v>12</v>
          </cell>
          <cell r="K113">
            <v>20</v>
          </cell>
          <cell r="L113">
            <v>17</v>
          </cell>
          <cell r="M113">
            <v>23</v>
          </cell>
          <cell r="N113">
            <v>16</v>
          </cell>
          <cell r="O113">
            <v>11</v>
          </cell>
          <cell r="P113">
            <v>3</v>
          </cell>
        </row>
        <row r="114">
          <cell r="G114" t="str">
            <v>105723-CECOF LIMARI</v>
          </cell>
          <cell r="H114">
            <v>1</v>
          </cell>
          <cell r="I114">
            <v>5</v>
          </cell>
          <cell r="J114">
            <v>3</v>
          </cell>
          <cell r="K114">
            <v>3</v>
          </cell>
          <cell r="L114">
            <v>3</v>
          </cell>
          <cell r="M114">
            <v>11</v>
          </cell>
          <cell r="N114">
            <v>10</v>
          </cell>
          <cell r="O114">
            <v>5</v>
          </cell>
          <cell r="P114">
            <v>5</v>
          </cell>
        </row>
        <row r="115">
          <cell r="G115" t="str">
            <v>04302-COMBARBALÁ</v>
          </cell>
          <cell r="H115">
            <v>16</v>
          </cell>
          <cell r="I115">
            <v>17</v>
          </cell>
          <cell r="J115">
            <v>20</v>
          </cell>
          <cell r="K115">
            <v>29</v>
          </cell>
          <cell r="L115">
            <v>32</v>
          </cell>
          <cell r="M115">
            <v>28</v>
          </cell>
          <cell r="N115">
            <v>9</v>
          </cell>
          <cell r="O115">
            <v>24</v>
          </cell>
          <cell r="P115">
            <v>37</v>
          </cell>
        </row>
        <row r="116">
          <cell r="G116" t="str">
            <v>105105-HOSPITAL COMBARBALA</v>
          </cell>
          <cell r="H116">
            <v>10</v>
          </cell>
          <cell r="I116">
            <v>11</v>
          </cell>
          <cell r="J116">
            <v>6</v>
          </cell>
          <cell r="K116">
            <v>11</v>
          </cell>
          <cell r="L116">
            <v>8</v>
          </cell>
          <cell r="M116">
            <v>3</v>
          </cell>
          <cell r="N116">
            <v>3</v>
          </cell>
          <cell r="O116">
            <v>8</v>
          </cell>
          <cell r="P116">
            <v>13</v>
          </cell>
        </row>
        <row r="117">
          <cell r="G117" t="str">
            <v>105433-P.S.R. SAN LORENZO</v>
          </cell>
          <cell r="I117">
            <v>0</v>
          </cell>
          <cell r="J117">
            <v>0</v>
          </cell>
          <cell r="L117">
            <v>1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</row>
        <row r="118">
          <cell r="G118" t="str">
            <v>105434-P.S.R. SAN MARCOS</v>
          </cell>
          <cell r="H118">
            <v>0</v>
          </cell>
          <cell r="I118">
            <v>1</v>
          </cell>
          <cell r="J118">
            <v>4</v>
          </cell>
          <cell r="K118">
            <v>1</v>
          </cell>
          <cell r="L118">
            <v>4</v>
          </cell>
          <cell r="M118">
            <v>11</v>
          </cell>
          <cell r="N118">
            <v>1</v>
          </cell>
          <cell r="O118">
            <v>0</v>
          </cell>
          <cell r="P118">
            <v>2</v>
          </cell>
        </row>
        <row r="119">
          <cell r="G119" t="str">
            <v>105441-P.S.R. MANQUEHUA</v>
          </cell>
          <cell r="H119">
            <v>0</v>
          </cell>
          <cell r="I119">
            <v>1</v>
          </cell>
          <cell r="J119">
            <v>1</v>
          </cell>
          <cell r="K119">
            <v>1</v>
          </cell>
          <cell r="L119">
            <v>3</v>
          </cell>
          <cell r="M119">
            <v>3</v>
          </cell>
          <cell r="N119">
            <v>0</v>
          </cell>
          <cell r="O119">
            <v>2</v>
          </cell>
          <cell r="P119">
            <v>0</v>
          </cell>
        </row>
        <row r="120">
          <cell r="G120" t="str">
            <v>105459-P.S.R. BARRANCAS                </v>
          </cell>
          <cell r="H120">
            <v>0</v>
          </cell>
          <cell r="I120">
            <v>1</v>
          </cell>
          <cell r="J120">
            <v>3</v>
          </cell>
          <cell r="K120">
            <v>2</v>
          </cell>
          <cell r="L120">
            <v>1</v>
          </cell>
          <cell r="M120">
            <v>0</v>
          </cell>
          <cell r="N120">
            <v>1</v>
          </cell>
          <cell r="O120">
            <v>1</v>
          </cell>
          <cell r="P120">
            <v>1</v>
          </cell>
        </row>
        <row r="121">
          <cell r="G121" t="str">
            <v>105460-P.S.R. COGOTI 18</v>
          </cell>
          <cell r="H121">
            <v>1</v>
          </cell>
          <cell r="I121">
            <v>0</v>
          </cell>
          <cell r="J121">
            <v>2</v>
          </cell>
          <cell r="K121">
            <v>6</v>
          </cell>
          <cell r="L121">
            <v>0</v>
          </cell>
          <cell r="M121">
            <v>0</v>
          </cell>
          <cell r="N121">
            <v>1</v>
          </cell>
          <cell r="O121">
            <v>2</v>
          </cell>
          <cell r="P121">
            <v>1</v>
          </cell>
        </row>
        <row r="122">
          <cell r="G122" t="str">
            <v>105461-P.S.R. EL HUACHO</v>
          </cell>
          <cell r="H122">
            <v>1</v>
          </cell>
          <cell r="I122">
            <v>0</v>
          </cell>
          <cell r="K122">
            <v>2</v>
          </cell>
          <cell r="L122">
            <v>1</v>
          </cell>
          <cell r="M122">
            <v>0</v>
          </cell>
          <cell r="N122">
            <v>0</v>
          </cell>
          <cell r="O122">
            <v>0</v>
          </cell>
        </row>
        <row r="123">
          <cell r="G123" t="str">
            <v>105462-P.S.R. EL SAUCE</v>
          </cell>
          <cell r="H123">
            <v>0</v>
          </cell>
          <cell r="I123">
            <v>0</v>
          </cell>
          <cell r="J123">
            <v>0</v>
          </cell>
          <cell r="K123">
            <v>3</v>
          </cell>
          <cell r="L123">
            <v>1</v>
          </cell>
          <cell r="M123">
            <v>1</v>
          </cell>
          <cell r="N123">
            <v>0</v>
          </cell>
          <cell r="O123">
            <v>2</v>
          </cell>
          <cell r="P123">
            <v>1</v>
          </cell>
        </row>
        <row r="124">
          <cell r="G124" t="str">
            <v>105463-P.S.R. QUILITAPIA</v>
          </cell>
          <cell r="H124">
            <v>0</v>
          </cell>
          <cell r="I124">
            <v>2</v>
          </cell>
          <cell r="J124">
            <v>1</v>
          </cell>
          <cell r="K124">
            <v>0</v>
          </cell>
          <cell r="L124">
            <v>0</v>
          </cell>
          <cell r="M124">
            <v>4</v>
          </cell>
          <cell r="N124">
            <v>0</v>
          </cell>
          <cell r="O124">
            <v>7</v>
          </cell>
          <cell r="P124">
            <v>11</v>
          </cell>
        </row>
        <row r="125">
          <cell r="G125" t="str">
            <v>105464-P.S.R. LA LIGUA</v>
          </cell>
          <cell r="H125">
            <v>0</v>
          </cell>
          <cell r="I125">
            <v>0</v>
          </cell>
          <cell r="J125">
            <v>0</v>
          </cell>
          <cell r="K125">
            <v>2</v>
          </cell>
          <cell r="L125">
            <v>3</v>
          </cell>
          <cell r="M125">
            <v>4</v>
          </cell>
          <cell r="N125">
            <v>1</v>
          </cell>
          <cell r="O125">
            <v>0</v>
          </cell>
          <cell r="P125">
            <v>0</v>
          </cell>
        </row>
        <row r="126">
          <cell r="G126" t="str">
            <v>105465-P.S.R. RAMADILLA</v>
          </cell>
          <cell r="H126">
            <v>0</v>
          </cell>
          <cell r="I126">
            <v>0</v>
          </cell>
          <cell r="J126">
            <v>1</v>
          </cell>
          <cell r="K126">
            <v>0</v>
          </cell>
          <cell r="L126">
            <v>3</v>
          </cell>
          <cell r="M126">
            <v>0</v>
          </cell>
          <cell r="N126">
            <v>1</v>
          </cell>
          <cell r="O126">
            <v>1</v>
          </cell>
          <cell r="P126">
            <v>3</v>
          </cell>
        </row>
        <row r="127">
          <cell r="G127" t="str">
            <v>105466-P.S.R. VALLE HERMOSO</v>
          </cell>
          <cell r="H127">
            <v>1</v>
          </cell>
          <cell r="I127">
            <v>0</v>
          </cell>
          <cell r="K127">
            <v>1</v>
          </cell>
          <cell r="L127">
            <v>4</v>
          </cell>
          <cell r="N127">
            <v>0</v>
          </cell>
          <cell r="O127">
            <v>1</v>
          </cell>
          <cell r="P127">
            <v>0</v>
          </cell>
        </row>
        <row r="128">
          <cell r="G128" t="str">
            <v>105490-P.S.R. EL DURAZNO</v>
          </cell>
          <cell r="H128">
            <v>3</v>
          </cell>
          <cell r="I128">
            <v>1</v>
          </cell>
          <cell r="J128">
            <v>2</v>
          </cell>
          <cell r="K128">
            <v>0</v>
          </cell>
          <cell r="L128">
            <v>3</v>
          </cell>
          <cell r="M128">
            <v>0</v>
          </cell>
          <cell r="N128">
            <v>1</v>
          </cell>
          <cell r="O128">
            <v>0</v>
          </cell>
          <cell r="P128">
            <v>5</v>
          </cell>
        </row>
        <row r="129">
          <cell r="G129" t="str">
            <v>04303-MONTE PATRIA</v>
          </cell>
          <cell r="H129">
            <v>19</v>
          </cell>
          <cell r="I129">
            <v>15</v>
          </cell>
          <cell r="J129">
            <v>41</v>
          </cell>
          <cell r="K129">
            <v>49</v>
          </cell>
          <cell r="L129">
            <v>46</v>
          </cell>
          <cell r="M129">
            <v>143</v>
          </cell>
          <cell r="N129">
            <v>32</v>
          </cell>
          <cell r="O129">
            <v>50</v>
          </cell>
          <cell r="P129">
            <v>80</v>
          </cell>
        </row>
        <row r="130">
          <cell r="G130" t="str">
            <v>105307-CES. RURAL MONTE PATRIA</v>
          </cell>
          <cell r="H130">
            <v>1</v>
          </cell>
          <cell r="I130">
            <v>2</v>
          </cell>
          <cell r="J130">
            <v>3</v>
          </cell>
          <cell r="K130">
            <v>3</v>
          </cell>
          <cell r="L130">
            <v>4</v>
          </cell>
          <cell r="M130">
            <v>49</v>
          </cell>
          <cell r="N130">
            <v>4</v>
          </cell>
          <cell r="O130">
            <v>25</v>
          </cell>
          <cell r="P130">
            <v>42</v>
          </cell>
        </row>
        <row r="131">
          <cell r="G131" t="str">
            <v>105311-CES. RURAL CHAÑARAL ALTO</v>
          </cell>
          <cell r="H131">
            <v>5</v>
          </cell>
          <cell r="I131">
            <v>0</v>
          </cell>
          <cell r="J131">
            <v>11</v>
          </cell>
          <cell r="K131">
            <v>8</v>
          </cell>
          <cell r="L131">
            <v>9</v>
          </cell>
          <cell r="M131">
            <v>17</v>
          </cell>
          <cell r="N131">
            <v>7</v>
          </cell>
          <cell r="O131">
            <v>7</v>
          </cell>
          <cell r="P131">
            <v>11</v>
          </cell>
        </row>
        <row r="132">
          <cell r="G132" t="str">
            <v>105312-CES. RURAL CAREN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3</v>
          </cell>
          <cell r="M132">
            <v>3</v>
          </cell>
          <cell r="N132">
            <v>10</v>
          </cell>
          <cell r="O132">
            <v>4</v>
          </cell>
          <cell r="P132">
            <v>9</v>
          </cell>
        </row>
        <row r="133">
          <cell r="G133" t="str">
            <v>105318-CES. RURAL EL PALQUI</v>
          </cell>
          <cell r="H133">
            <v>7</v>
          </cell>
          <cell r="I133">
            <v>7</v>
          </cell>
          <cell r="J133">
            <v>11</v>
          </cell>
          <cell r="K133">
            <v>9</v>
          </cell>
          <cell r="L133">
            <v>7</v>
          </cell>
          <cell r="M133">
            <v>60</v>
          </cell>
          <cell r="N133">
            <v>0</v>
          </cell>
          <cell r="O133">
            <v>7</v>
          </cell>
          <cell r="P133">
            <v>5</v>
          </cell>
        </row>
        <row r="134">
          <cell r="G134" t="str">
            <v>105425-P.S.R. CHILECITO</v>
          </cell>
          <cell r="H134">
            <v>3</v>
          </cell>
          <cell r="I134">
            <v>0</v>
          </cell>
          <cell r="J134">
            <v>3</v>
          </cell>
          <cell r="K134">
            <v>0</v>
          </cell>
          <cell r="L134">
            <v>0</v>
          </cell>
          <cell r="M134">
            <v>6</v>
          </cell>
          <cell r="N134">
            <v>1</v>
          </cell>
          <cell r="O134">
            <v>1</v>
          </cell>
          <cell r="P134">
            <v>0</v>
          </cell>
        </row>
        <row r="135">
          <cell r="G135" t="str">
            <v>105427-P.S.R. HACIENDA VALDIVIA</v>
          </cell>
          <cell r="H135">
            <v>1</v>
          </cell>
          <cell r="I135">
            <v>1</v>
          </cell>
          <cell r="J135">
            <v>2</v>
          </cell>
          <cell r="K135">
            <v>3</v>
          </cell>
          <cell r="L135">
            <v>2</v>
          </cell>
          <cell r="M135">
            <v>3</v>
          </cell>
          <cell r="N135">
            <v>1</v>
          </cell>
          <cell r="O135">
            <v>0</v>
          </cell>
          <cell r="P135">
            <v>1</v>
          </cell>
        </row>
        <row r="136">
          <cell r="G136" t="str">
            <v>105428-P.S.R. HUATULAME</v>
          </cell>
          <cell r="I136">
            <v>0</v>
          </cell>
          <cell r="J136">
            <v>3</v>
          </cell>
          <cell r="K136">
            <v>4</v>
          </cell>
          <cell r="L136">
            <v>1</v>
          </cell>
          <cell r="M136">
            <v>1</v>
          </cell>
          <cell r="N136">
            <v>1</v>
          </cell>
          <cell r="P136">
            <v>0</v>
          </cell>
        </row>
        <row r="137">
          <cell r="G137" t="str">
            <v>105430-P.S.R. MIALQUI</v>
          </cell>
          <cell r="H137">
            <v>0</v>
          </cell>
          <cell r="I137">
            <v>3</v>
          </cell>
          <cell r="J137">
            <v>0</v>
          </cell>
          <cell r="L137">
            <v>2</v>
          </cell>
          <cell r="M137">
            <v>1</v>
          </cell>
          <cell r="N137">
            <v>0</v>
          </cell>
          <cell r="O137">
            <v>0</v>
          </cell>
          <cell r="P137">
            <v>0</v>
          </cell>
        </row>
        <row r="138">
          <cell r="G138" t="str">
            <v>105431-P.S.R. PEDREGAL</v>
          </cell>
          <cell r="H138">
            <v>1</v>
          </cell>
          <cell r="I138">
            <v>1</v>
          </cell>
          <cell r="J138">
            <v>2</v>
          </cell>
          <cell r="K138">
            <v>4</v>
          </cell>
          <cell r="L138">
            <v>4</v>
          </cell>
          <cell r="M138">
            <v>1</v>
          </cell>
          <cell r="N138">
            <v>4</v>
          </cell>
          <cell r="O138">
            <v>2</v>
          </cell>
          <cell r="P138">
            <v>1</v>
          </cell>
        </row>
        <row r="139">
          <cell r="G139" t="str">
            <v>105432-P.S.R. RAPEL</v>
          </cell>
          <cell r="H139">
            <v>0</v>
          </cell>
          <cell r="I139">
            <v>1</v>
          </cell>
          <cell r="J139">
            <v>3</v>
          </cell>
          <cell r="K139">
            <v>16</v>
          </cell>
          <cell r="L139">
            <v>6</v>
          </cell>
          <cell r="M139">
            <v>0</v>
          </cell>
          <cell r="N139">
            <v>4</v>
          </cell>
          <cell r="O139">
            <v>2</v>
          </cell>
          <cell r="P139">
            <v>3</v>
          </cell>
        </row>
        <row r="140">
          <cell r="G140" t="str">
            <v>105435-P.S.R. TULAHUEN</v>
          </cell>
          <cell r="I140">
            <v>0</v>
          </cell>
          <cell r="J140">
            <v>1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6</v>
          </cell>
        </row>
        <row r="141">
          <cell r="G141" t="str">
            <v>105436-P.S.R. EL MAITEN</v>
          </cell>
          <cell r="H141">
            <v>1</v>
          </cell>
          <cell r="I141">
            <v>0</v>
          </cell>
          <cell r="J141">
            <v>2</v>
          </cell>
          <cell r="K141">
            <v>2</v>
          </cell>
          <cell r="L141">
            <v>2</v>
          </cell>
          <cell r="M141">
            <v>2</v>
          </cell>
          <cell r="N141">
            <v>0</v>
          </cell>
          <cell r="O141">
            <v>2</v>
          </cell>
          <cell r="P141">
            <v>2</v>
          </cell>
        </row>
        <row r="142">
          <cell r="G142" t="str">
            <v>105489-P.S.R. RAMADAS DE TULAHUEN</v>
          </cell>
          <cell r="K142">
            <v>0</v>
          </cell>
          <cell r="L142">
            <v>5</v>
          </cell>
        </row>
        <row r="143">
          <cell r="G143" t="str">
            <v>04304-PUNITAQUI</v>
          </cell>
          <cell r="H143">
            <v>0</v>
          </cell>
          <cell r="I143">
            <v>0</v>
          </cell>
          <cell r="J143">
            <v>37</v>
          </cell>
          <cell r="K143">
            <v>10</v>
          </cell>
          <cell r="L143">
            <v>17</v>
          </cell>
          <cell r="M143">
            <v>25</v>
          </cell>
          <cell r="N143">
            <v>0</v>
          </cell>
          <cell r="O143">
            <v>22</v>
          </cell>
          <cell r="P143">
            <v>0</v>
          </cell>
        </row>
        <row r="144">
          <cell r="G144" t="str">
            <v>105308-CES. RURAL PUNITAQUI</v>
          </cell>
          <cell r="H144">
            <v>0</v>
          </cell>
          <cell r="I144">
            <v>0</v>
          </cell>
          <cell r="J144">
            <v>37</v>
          </cell>
          <cell r="K144">
            <v>10</v>
          </cell>
          <cell r="L144">
            <v>17</v>
          </cell>
          <cell r="M144">
            <v>25</v>
          </cell>
          <cell r="N144">
            <v>0</v>
          </cell>
          <cell r="O144">
            <v>22</v>
          </cell>
          <cell r="P144">
            <v>0</v>
          </cell>
        </row>
        <row r="145">
          <cell r="G145" t="str">
            <v>105440-P.S.R. DIVISADERO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M145">
            <v>0</v>
          </cell>
          <cell r="O145">
            <v>0</v>
          </cell>
          <cell r="P145">
            <v>0</v>
          </cell>
        </row>
        <row r="146">
          <cell r="G146" t="str">
            <v>105442-P.S.R. SAN PEDRO DE QUILES</v>
          </cell>
          <cell r="M146">
            <v>0</v>
          </cell>
        </row>
        <row r="147">
          <cell r="G147" t="str">
            <v>105508-P.S.R. EL PARRAL DE QUILES  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P147">
            <v>0</v>
          </cell>
        </row>
        <row r="148">
          <cell r="G148" t="str">
            <v>04305-RIO HURATDO</v>
          </cell>
          <cell r="H148">
            <v>25</v>
          </cell>
          <cell r="I148">
            <v>0</v>
          </cell>
          <cell r="J148">
            <v>10</v>
          </cell>
          <cell r="K148">
            <v>12</v>
          </cell>
          <cell r="L148">
            <v>7</v>
          </cell>
          <cell r="M148">
            <v>7</v>
          </cell>
          <cell r="N148">
            <v>16</v>
          </cell>
          <cell r="O148">
            <v>21</v>
          </cell>
          <cell r="P148">
            <v>7</v>
          </cell>
        </row>
        <row r="149">
          <cell r="G149" t="str">
            <v>105310-CES. RURAL PICHASCA</v>
          </cell>
          <cell r="H149">
            <v>13</v>
          </cell>
          <cell r="J149">
            <v>1</v>
          </cell>
          <cell r="K149">
            <v>3</v>
          </cell>
          <cell r="L149">
            <v>0</v>
          </cell>
          <cell r="M149">
            <v>4</v>
          </cell>
          <cell r="N149">
            <v>9</v>
          </cell>
          <cell r="O149">
            <v>5</v>
          </cell>
          <cell r="P149">
            <v>0</v>
          </cell>
        </row>
        <row r="150">
          <cell r="G150" t="str">
            <v>105409-P.S.R. EL CHAÑAR</v>
          </cell>
          <cell r="H150">
            <v>2</v>
          </cell>
          <cell r="I150">
            <v>0</v>
          </cell>
          <cell r="K150">
            <v>1</v>
          </cell>
          <cell r="L150">
            <v>0</v>
          </cell>
          <cell r="M150">
            <v>2</v>
          </cell>
          <cell r="N150">
            <v>0</v>
          </cell>
          <cell r="O150">
            <v>5</v>
          </cell>
          <cell r="P150">
            <v>1</v>
          </cell>
        </row>
        <row r="151">
          <cell r="G151" t="str">
            <v>105410-P.S.R. HURTADO</v>
          </cell>
          <cell r="H151">
            <v>9</v>
          </cell>
          <cell r="I151">
            <v>0</v>
          </cell>
          <cell r="J151">
            <v>3</v>
          </cell>
          <cell r="K151">
            <v>6</v>
          </cell>
          <cell r="L151">
            <v>3</v>
          </cell>
          <cell r="M151">
            <v>1</v>
          </cell>
          <cell r="N151">
            <v>0</v>
          </cell>
          <cell r="O151">
            <v>2</v>
          </cell>
          <cell r="P151">
            <v>2</v>
          </cell>
        </row>
        <row r="152">
          <cell r="G152" t="str">
            <v>105411-P.S.R. LAS BREAS</v>
          </cell>
          <cell r="H152">
            <v>0</v>
          </cell>
          <cell r="I152">
            <v>0</v>
          </cell>
          <cell r="J152">
            <v>1</v>
          </cell>
          <cell r="L152">
            <v>0</v>
          </cell>
          <cell r="M152">
            <v>0</v>
          </cell>
          <cell r="N152">
            <v>1</v>
          </cell>
          <cell r="P152">
            <v>2</v>
          </cell>
        </row>
        <row r="153">
          <cell r="G153" t="str">
            <v>105413-P.S.R. SAMO ALTO</v>
          </cell>
          <cell r="J153">
            <v>3</v>
          </cell>
          <cell r="K153">
            <v>2</v>
          </cell>
          <cell r="L153">
            <v>0</v>
          </cell>
          <cell r="M153">
            <v>0</v>
          </cell>
          <cell r="N153">
            <v>1</v>
          </cell>
          <cell r="O153">
            <v>3</v>
          </cell>
          <cell r="P153">
            <v>2</v>
          </cell>
        </row>
        <row r="154">
          <cell r="G154" t="str">
            <v>105414-P.S.R. SERON</v>
          </cell>
          <cell r="H154">
            <v>1</v>
          </cell>
          <cell r="I154">
            <v>0</v>
          </cell>
          <cell r="J154">
            <v>2</v>
          </cell>
          <cell r="K154">
            <v>0</v>
          </cell>
          <cell r="L154">
            <v>0</v>
          </cell>
          <cell r="N154">
            <v>1</v>
          </cell>
          <cell r="O154">
            <v>6</v>
          </cell>
          <cell r="P154">
            <v>0</v>
          </cell>
        </row>
        <row r="155">
          <cell r="G155" t="str">
            <v>105503-P.S.R. TABAQUEROS</v>
          </cell>
          <cell r="H155">
            <v>0</v>
          </cell>
          <cell r="L155">
            <v>4</v>
          </cell>
          <cell r="M155">
            <v>0</v>
          </cell>
          <cell r="N155">
            <v>4</v>
          </cell>
          <cell r="O155">
            <v>0</v>
          </cell>
          <cell r="P155">
            <v>0</v>
          </cell>
        </row>
        <row r="156">
          <cell r="G156" t="str">
            <v>Total general</v>
          </cell>
          <cell r="H156">
            <v>901</v>
          </cell>
          <cell r="I156">
            <v>846</v>
          </cell>
          <cell r="J156">
            <v>1337</v>
          </cell>
          <cell r="K156">
            <v>1229</v>
          </cell>
          <cell r="L156">
            <v>1123</v>
          </cell>
          <cell r="M156">
            <v>1232</v>
          </cell>
          <cell r="N156">
            <v>1024</v>
          </cell>
          <cell r="O156">
            <v>1190</v>
          </cell>
          <cell r="P156">
            <v>1185</v>
          </cell>
        </row>
      </sheetData>
      <sheetData sheetId="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5662</v>
          </cell>
          <cell r="I4">
            <v>5662</v>
          </cell>
        </row>
        <row r="5">
          <cell r="G5" t="str">
            <v>105300-CES. CARDENAL CARO</v>
          </cell>
          <cell r="H5">
            <v>859</v>
          </cell>
          <cell r="I5">
            <v>859</v>
          </cell>
        </row>
        <row r="6">
          <cell r="G6" t="str">
            <v>105301-CES. LAS COMPAÑIAS</v>
          </cell>
          <cell r="H6">
            <v>724</v>
          </cell>
          <cell r="I6">
            <v>724</v>
          </cell>
        </row>
        <row r="7">
          <cell r="G7" t="str">
            <v>105302-CES. PEDRO AGUIRRE C.</v>
          </cell>
          <cell r="H7">
            <v>1008</v>
          </cell>
          <cell r="I7">
            <v>1008</v>
          </cell>
        </row>
        <row r="8">
          <cell r="G8" t="str">
            <v>105313-CES. SCHAFFHAUSER</v>
          </cell>
          <cell r="H8">
            <v>820</v>
          </cell>
          <cell r="I8">
            <v>820</v>
          </cell>
        </row>
        <row r="9">
          <cell r="G9" t="str">
            <v>105319-CES. CARDENAL R.S.H.</v>
          </cell>
          <cell r="H9">
            <v>870</v>
          </cell>
          <cell r="I9">
            <v>870</v>
          </cell>
        </row>
        <row r="10">
          <cell r="G10" t="str">
            <v>105325-CESFAM JUAN PABLO II</v>
          </cell>
          <cell r="H10">
            <v>708</v>
          </cell>
          <cell r="I10">
            <v>708</v>
          </cell>
        </row>
        <row r="11">
          <cell r="G11" t="str">
            <v>105400-P.S.R. ALGARROBITO            </v>
          </cell>
          <cell r="H11">
            <v>246</v>
          </cell>
          <cell r="I11">
            <v>246</v>
          </cell>
        </row>
        <row r="12">
          <cell r="G12" t="str">
            <v>105401-P.S.R. LAS ROJAS</v>
          </cell>
          <cell r="H12">
            <v>21</v>
          </cell>
          <cell r="I12">
            <v>21</v>
          </cell>
        </row>
        <row r="13">
          <cell r="G13" t="str">
            <v>105402-P.S.R. EL ROMERO</v>
          </cell>
          <cell r="H13">
            <v>28</v>
          </cell>
          <cell r="I13">
            <v>28</v>
          </cell>
        </row>
        <row r="14">
          <cell r="G14" t="str">
            <v>105499-P.S.R. LAMBERT</v>
          </cell>
          <cell r="H14">
            <v>29</v>
          </cell>
          <cell r="I14">
            <v>29</v>
          </cell>
        </row>
        <row r="15">
          <cell r="G15" t="str">
            <v>105700-CECOF VILLA EL INDIO</v>
          </cell>
          <cell r="H15">
            <v>137</v>
          </cell>
          <cell r="I15">
            <v>137</v>
          </cell>
        </row>
        <row r="16">
          <cell r="G16" t="str">
            <v>105701-CECOF VILLA ALEMANIA</v>
          </cell>
          <cell r="H16">
            <v>96</v>
          </cell>
          <cell r="I16">
            <v>96</v>
          </cell>
        </row>
        <row r="17">
          <cell r="G17" t="str">
            <v>105702-CECOF VILLA LAMBERT</v>
          </cell>
          <cell r="H17">
            <v>116</v>
          </cell>
          <cell r="I17">
            <v>116</v>
          </cell>
        </row>
        <row r="18">
          <cell r="G18" t="str">
            <v>04102-COQUIMBO</v>
          </cell>
          <cell r="H18">
            <v>7683</v>
          </cell>
          <cell r="I18">
            <v>7683</v>
          </cell>
        </row>
        <row r="19">
          <cell r="G19" t="str">
            <v>105101-HOSPITAL COQUIMBO</v>
          </cell>
          <cell r="H19">
            <v>34</v>
          </cell>
          <cell r="I19">
            <v>34</v>
          </cell>
        </row>
        <row r="20">
          <cell r="G20" t="str">
            <v>105303-CES. SAN JUAN</v>
          </cell>
          <cell r="H20">
            <v>1178</v>
          </cell>
          <cell r="I20">
            <v>1178</v>
          </cell>
        </row>
        <row r="21">
          <cell r="G21" t="str">
            <v>105304-CES. SANTA CECILIA</v>
          </cell>
          <cell r="H21">
            <v>963</v>
          </cell>
          <cell r="I21">
            <v>963</v>
          </cell>
        </row>
        <row r="22">
          <cell r="G22" t="str">
            <v>105305-CES. TIERRAS BLANCAS</v>
          </cell>
          <cell r="H22">
            <v>3234</v>
          </cell>
          <cell r="I22">
            <v>3234</v>
          </cell>
        </row>
        <row r="23">
          <cell r="G23" t="str">
            <v>105321-CES. RURAL  TONGOY</v>
          </cell>
          <cell r="H23">
            <v>275</v>
          </cell>
          <cell r="I23">
            <v>275</v>
          </cell>
        </row>
        <row r="24">
          <cell r="G24" t="str">
            <v>105323-CES. DR. SERGIO AGUILAR</v>
          </cell>
          <cell r="H24">
            <v>1467</v>
          </cell>
          <cell r="I24">
            <v>1467</v>
          </cell>
        </row>
        <row r="25">
          <cell r="G25" t="str">
            <v>105404-P.S.R. EL TANGUE                         </v>
          </cell>
          <cell r="H25">
            <v>80</v>
          </cell>
          <cell r="I25">
            <v>80</v>
          </cell>
        </row>
        <row r="26">
          <cell r="G26" t="str">
            <v>105405-P.S.R. GUANAQUEROS</v>
          </cell>
          <cell r="H26">
            <v>82</v>
          </cell>
          <cell r="I26">
            <v>82</v>
          </cell>
        </row>
        <row r="27">
          <cell r="G27" t="str">
            <v>105406-P.S.R. PAN DE AZUCAR</v>
          </cell>
          <cell r="H27">
            <v>242</v>
          </cell>
          <cell r="I27">
            <v>242</v>
          </cell>
        </row>
        <row r="28">
          <cell r="G28" t="str">
            <v>105407-P.S.R. TAMBILLOS</v>
          </cell>
          <cell r="H28">
            <v>25</v>
          </cell>
          <cell r="I28">
            <v>25</v>
          </cell>
        </row>
        <row r="29">
          <cell r="G29" t="str">
            <v>105705-CECOF EL ALBA</v>
          </cell>
          <cell r="H29">
            <v>103</v>
          </cell>
          <cell r="I29">
            <v>103</v>
          </cell>
        </row>
        <row r="30">
          <cell r="G30" t="str">
            <v>04103-ANDACOLLO</v>
          </cell>
          <cell r="H30">
            <v>375</v>
          </cell>
          <cell r="I30">
            <v>375</v>
          </cell>
        </row>
        <row r="31">
          <cell r="G31" t="str">
            <v>105106-HOSPITAL ANDACOLLO</v>
          </cell>
          <cell r="H31">
            <v>375</v>
          </cell>
          <cell r="I31">
            <v>375</v>
          </cell>
        </row>
        <row r="32">
          <cell r="G32" t="str">
            <v>04104-LA HIGUERA</v>
          </cell>
          <cell r="H32">
            <v>143</v>
          </cell>
          <cell r="I32">
            <v>143</v>
          </cell>
        </row>
        <row r="33">
          <cell r="G33" t="str">
            <v>105314-CES. LA HIGUERA</v>
          </cell>
          <cell r="H33">
            <v>48</v>
          </cell>
          <cell r="I33">
            <v>48</v>
          </cell>
        </row>
        <row r="34">
          <cell r="G34" t="str">
            <v>105500-P.S.R. CALETA HORNOS        </v>
          </cell>
          <cell r="H34">
            <v>39</v>
          </cell>
          <cell r="I34">
            <v>39</v>
          </cell>
        </row>
        <row r="35">
          <cell r="G35" t="str">
            <v>105505-P.S.R. LOS CHOROS</v>
          </cell>
          <cell r="H35">
            <v>23</v>
          </cell>
          <cell r="I35">
            <v>23</v>
          </cell>
        </row>
        <row r="36">
          <cell r="G36" t="str">
            <v>105506-P.S.R. EL TRAPICHE</v>
          </cell>
          <cell r="H36">
            <v>33</v>
          </cell>
          <cell r="I36">
            <v>33</v>
          </cell>
        </row>
        <row r="37">
          <cell r="G37" t="str">
            <v>04105-PAIHUANO</v>
          </cell>
          <cell r="H37">
            <v>238</v>
          </cell>
          <cell r="I37">
            <v>238</v>
          </cell>
        </row>
        <row r="38">
          <cell r="G38" t="str">
            <v>105306-CES. PAIHUANO</v>
          </cell>
          <cell r="H38">
            <v>126</v>
          </cell>
          <cell r="I38">
            <v>126</v>
          </cell>
        </row>
        <row r="39">
          <cell r="G39" t="str">
            <v>105475-P.S.R. HORCON</v>
          </cell>
          <cell r="H39">
            <v>36</v>
          </cell>
          <cell r="I39">
            <v>36</v>
          </cell>
        </row>
        <row r="40">
          <cell r="G40" t="str">
            <v>105476-P.S.R. MONTE GRANDE</v>
          </cell>
          <cell r="H40">
            <v>26</v>
          </cell>
          <cell r="I40">
            <v>26</v>
          </cell>
        </row>
        <row r="41">
          <cell r="G41" t="str">
            <v>105477-P.S.R. PISCO ELQUI</v>
          </cell>
          <cell r="H41">
            <v>50</v>
          </cell>
          <cell r="I41">
            <v>50</v>
          </cell>
        </row>
        <row r="42">
          <cell r="G42" t="str">
            <v>04106-VICUÑA</v>
          </cell>
          <cell r="H42">
            <v>1093</v>
          </cell>
          <cell r="I42">
            <v>1093</v>
          </cell>
        </row>
        <row r="43">
          <cell r="G43" t="str">
            <v>105107-HOSPITAL VICUÑA</v>
          </cell>
          <cell r="H43">
            <v>537</v>
          </cell>
          <cell r="I43">
            <v>537</v>
          </cell>
        </row>
        <row r="44">
          <cell r="G44" t="str">
            <v>105467-P.S.R. DIAGUITAS</v>
          </cell>
          <cell r="H44">
            <v>91</v>
          </cell>
          <cell r="I44">
            <v>91</v>
          </cell>
        </row>
        <row r="45">
          <cell r="G45" t="str">
            <v>105468-P.S.R. EL MOLLE</v>
          </cell>
          <cell r="H45">
            <v>27</v>
          </cell>
          <cell r="I45">
            <v>27</v>
          </cell>
        </row>
        <row r="46">
          <cell r="G46" t="str">
            <v>105469-P.S.R. EL TAMBO</v>
          </cell>
          <cell r="H46">
            <v>68</v>
          </cell>
          <cell r="I46">
            <v>68</v>
          </cell>
        </row>
        <row r="47">
          <cell r="G47" t="str">
            <v>105470-P.S.R. HUANTA</v>
          </cell>
          <cell r="H47">
            <v>1</v>
          </cell>
          <cell r="I47">
            <v>1</v>
          </cell>
        </row>
        <row r="48">
          <cell r="G48" t="str">
            <v>105471-P.S.R. PERALILLO</v>
          </cell>
          <cell r="H48">
            <v>98</v>
          </cell>
          <cell r="I48">
            <v>98</v>
          </cell>
        </row>
        <row r="49">
          <cell r="G49" t="str">
            <v>105472-P.S.R. RIVADAVIA</v>
          </cell>
          <cell r="H49">
            <v>56</v>
          </cell>
          <cell r="I49">
            <v>56</v>
          </cell>
        </row>
        <row r="50">
          <cell r="G50" t="str">
            <v>105473-P.S.R. TALCUNA</v>
          </cell>
          <cell r="H50">
            <v>41</v>
          </cell>
          <cell r="I50">
            <v>41</v>
          </cell>
        </row>
        <row r="51">
          <cell r="G51" t="str">
            <v>105474-P.S.R. CHAPILCA</v>
          </cell>
          <cell r="H51">
            <v>21</v>
          </cell>
          <cell r="I51">
            <v>21</v>
          </cell>
        </row>
        <row r="52">
          <cell r="G52" t="str">
            <v>105502-P.S.R. CALINGASTA</v>
          </cell>
          <cell r="H52">
            <v>132</v>
          </cell>
          <cell r="I52">
            <v>132</v>
          </cell>
        </row>
        <row r="53">
          <cell r="G53" t="str">
            <v>105509-P.S.R. GUALLIGUAICA</v>
          </cell>
          <cell r="H53">
            <v>21</v>
          </cell>
          <cell r="I53">
            <v>21</v>
          </cell>
        </row>
        <row r="54">
          <cell r="G54" t="str">
            <v>04201-ILLAPEL</v>
          </cell>
          <cell r="H54">
            <v>1299</v>
          </cell>
          <cell r="I54">
            <v>1299</v>
          </cell>
        </row>
        <row r="55">
          <cell r="G55" t="str">
            <v>105103-HOSPITAL ILLAPEL</v>
          </cell>
          <cell r="H55">
            <v>577</v>
          </cell>
          <cell r="I55">
            <v>577</v>
          </cell>
        </row>
        <row r="56">
          <cell r="G56" t="str">
            <v>105326-CESFAM SAN RAFAEL</v>
          </cell>
          <cell r="H56">
            <v>335</v>
          </cell>
          <cell r="I56">
            <v>335</v>
          </cell>
        </row>
        <row r="57">
          <cell r="G57" t="str">
            <v>105443-P.S.R. CARCAMO                   </v>
          </cell>
          <cell r="H57">
            <v>51</v>
          </cell>
          <cell r="I57">
            <v>51</v>
          </cell>
        </row>
        <row r="58">
          <cell r="G58" t="str">
            <v>105444-P.S.R. HUINTIL</v>
          </cell>
          <cell r="H58">
            <v>40</v>
          </cell>
          <cell r="I58">
            <v>40</v>
          </cell>
        </row>
        <row r="59">
          <cell r="G59" t="str">
            <v>105445-P.S.R. LIMAHUIDA</v>
          </cell>
          <cell r="H59">
            <v>32</v>
          </cell>
          <cell r="I59">
            <v>32</v>
          </cell>
        </row>
        <row r="60">
          <cell r="G60" t="str">
            <v>105446-P.S.R. MATANCILLA</v>
          </cell>
          <cell r="H60">
            <v>6</v>
          </cell>
          <cell r="I60">
            <v>6</v>
          </cell>
        </row>
        <row r="61">
          <cell r="G61" t="str">
            <v>105447-P.S.R. PERALILLO</v>
          </cell>
          <cell r="H61">
            <v>27</v>
          </cell>
          <cell r="I61">
            <v>27</v>
          </cell>
        </row>
        <row r="62">
          <cell r="G62" t="str">
            <v>105448-P.S.R. SANTA VIRGINIA</v>
          </cell>
          <cell r="H62">
            <v>33</v>
          </cell>
          <cell r="I62">
            <v>33</v>
          </cell>
        </row>
        <row r="63">
          <cell r="G63" t="str">
            <v>105449-P.S.R. TUNGA NORTE</v>
          </cell>
          <cell r="H63">
            <v>13</v>
          </cell>
          <cell r="I63">
            <v>13</v>
          </cell>
        </row>
        <row r="64">
          <cell r="G64" t="str">
            <v>105485-P.S.R. PLAN DE HORNOS</v>
          </cell>
          <cell r="H64">
            <v>44</v>
          </cell>
          <cell r="I64">
            <v>44</v>
          </cell>
        </row>
        <row r="65">
          <cell r="G65" t="str">
            <v>105486-P.S.R. TUNGA SUR</v>
          </cell>
          <cell r="H65">
            <v>21</v>
          </cell>
          <cell r="I65">
            <v>21</v>
          </cell>
        </row>
        <row r="66">
          <cell r="G66" t="str">
            <v>105487-P.S.R. CAÑAS UNO</v>
          </cell>
          <cell r="H66">
            <v>79</v>
          </cell>
          <cell r="I66">
            <v>79</v>
          </cell>
        </row>
        <row r="67">
          <cell r="G67" t="str">
            <v>105496-P.S.R. PINTACURA SUR</v>
          </cell>
          <cell r="H67">
            <v>22</v>
          </cell>
          <cell r="I67">
            <v>22</v>
          </cell>
        </row>
        <row r="68">
          <cell r="G68" t="str">
            <v>105504-P.S.R. SOCAVON</v>
          </cell>
          <cell r="H68">
            <v>19</v>
          </cell>
          <cell r="I68">
            <v>19</v>
          </cell>
        </row>
        <row r="69">
          <cell r="G69" t="str">
            <v>04202-CANELA</v>
          </cell>
          <cell r="H69">
            <v>480</v>
          </cell>
          <cell r="I69">
            <v>480</v>
          </cell>
        </row>
        <row r="70">
          <cell r="G70" t="str">
            <v>105309-CES. RURAL CANELA</v>
          </cell>
          <cell r="H70">
            <v>197</v>
          </cell>
          <cell r="I70">
            <v>197</v>
          </cell>
        </row>
        <row r="71">
          <cell r="G71" t="str">
            <v>105450-P.S.R. MINCHA NORTE            </v>
          </cell>
          <cell r="H71">
            <v>110</v>
          </cell>
          <cell r="I71">
            <v>110</v>
          </cell>
        </row>
        <row r="72">
          <cell r="G72" t="str">
            <v>105451-P.S.R. AGUA FRIA</v>
          </cell>
          <cell r="H72">
            <v>25</v>
          </cell>
          <cell r="I72">
            <v>25</v>
          </cell>
        </row>
        <row r="73">
          <cell r="G73" t="str">
            <v>105482-P.S.R. CANELA ALTA</v>
          </cell>
          <cell r="H73">
            <v>58</v>
          </cell>
          <cell r="I73">
            <v>58</v>
          </cell>
        </row>
        <row r="74">
          <cell r="G74" t="str">
            <v>105483-P.S.R. LOS RULOS</v>
          </cell>
          <cell r="H74">
            <v>10</v>
          </cell>
          <cell r="I74">
            <v>10</v>
          </cell>
        </row>
        <row r="75">
          <cell r="G75" t="str">
            <v>105484-P.S.R. HUENTELAUQUEN</v>
          </cell>
          <cell r="H75">
            <v>51</v>
          </cell>
          <cell r="I75">
            <v>51</v>
          </cell>
        </row>
        <row r="76">
          <cell r="G76" t="str">
            <v>105488-P.S.R. ESPIRITU SANTO</v>
          </cell>
          <cell r="H76">
            <v>6</v>
          </cell>
          <cell r="I76">
            <v>6</v>
          </cell>
        </row>
        <row r="77">
          <cell r="G77" t="str">
            <v>105493-P.S.R. MINCHA SUR</v>
          </cell>
          <cell r="H77">
            <v>12</v>
          </cell>
          <cell r="I77">
            <v>12</v>
          </cell>
        </row>
        <row r="78">
          <cell r="G78" t="str">
            <v>105497-P.S.R. JABONERIA</v>
          </cell>
          <cell r="H78">
            <v>6</v>
          </cell>
          <cell r="I78">
            <v>6</v>
          </cell>
        </row>
        <row r="79">
          <cell r="G79" t="str">
            <v>105498-P.S.R. QUEBRADA DE LINARES</v>
          </cell>
          <cell r="H79">
            <v>5</v>
          </cell>
          <cell r="I79">
            <v>5</v>
          </cell>
        </row>
        <row r="80">
          <cell r="G80" t="str">
            <v>04203-LOS VILOS</v>
          </cell>
          <cell r="H80">
            <v>834</v>
          </cell>
          <cell r="I80">
            <v>834</v>
          </cell>
        </row>
        <row r="81">
          <cell r="G81" t="str">
            <v>105108-HOSPITAL LOS VILOS</v>
          </cell>
          <cell r="H81">
            <v>557</v>
          </cell>
          <cell r="I81">
            <v>557</v>
          </cell>
        </row>
        <row r="82">
          <cell r="G82" t="str">
            <v>105478-P.S.R. CAIMANES                   </v>
          </cell>
          <cell r="H82">
            <v>125</v>
          </cell>
          <cell r="I82">
            <v>125</v>
          </cell>
        </row>
        <row r="83">
          <cell r="G83" t="str">
            <v>105479-P.S.R. GUANGUALI</v>
          </cell>
          <cell r="H83">
            <v>27</v>
          </cell>
          <cell r="I83">
            <v>27</v>
          </cell>
        </row>
        <row r="84">
          <cell r="G84" t="str">
            <v>105480-P.S.R. QUILIMARI</v>
          </cell>
          <cell r="H84">
            <v>74</v>
          </cell>
          <cell r="I84">
            <v>74</v>
          </cell>
        </row>
        <row r="85">
          <cell r="G85" t="str">
            <v>105481-P.S.R. TILAMA</v>
          </cell>
          <cell r="H85">
            <v>23</v>
          </cell>
          <cell r="I85">
            <v>23</v>
          </cell>
        </row>
        <row r="86">
          <cell r="G86" t="str">
            <v>105511-P.S.R. LOS CONDORES</v>
          </cell>
          <cell r="H86">
            <v>28</v>
          </cell>
          <cell r="I86">
            <v>28</v>
          </cell>
        </row>
        <row r="87">
          <cell r="G87" t="str">
            <v>04204-SALAMANCA</v>
          </cell>
          <cell r="H87">
            <v>1197</v>
          </cell>
          <cell r="I87">
            <v>1197</v>
          </cell>
        </row>
        <row r="88">
          <cell r="G88" t="str">
            <v>105104-HOSPITAL SALAMANCA</v>
          </cell>
          <cell r="H88">
            <v>509</v>
          </cell>
          <cell r="I88">
            <v>509</v>
          </cell>
        </row>
        <row r="89">
          <cell r="G89" t="str">
            <v>105452-P.S.R. CUNCUMEN                 </v>
          </cell>
          <cell r="H89">
            <v>316</v>
          </cell>
          <cell r="I89">
            <v>316</v>
          </cell>
        </row>
        <row r="90">
          <cell r="G90" t="str">
            <v>105453-P.S.R. TRANQUILLA</v>
          </cell>
          <cell r="H90">
            <v>42</v>
          </cell>
          <cell r="I90">
            <v>42</v>
          </cell>
        </row>
        <row r="91">
          <cell r="G91" t="str">
            <v>105454-P.S.R. CUNLAGUA</v>
          </cell>
          <cell r="H91">
            <v>18</v>
          </cell>
          <cell r="I91">
            <v>18</v>
          </cell>
        </row>
        <row r="92">
          <cell r="G92" t="str">
            <v>105455-P.S.R. CHILLEPIN</v>
          </cell>
          <cell r="H92">
            <v>57</v>
          </cell>
          <cell r="I92">
            <v>57</v>
          </cell>
        </row>
        <row r="93">
          <cell r="G93" t="str">
            <v>105456-P.S.R. LLIMPO</v>
          </cell>
          <cell r="H93">
            <v>50</v>
          </cell>
          <cell r="I93">
            <v>50</v>
          </cell>
        </row>
        <row r="94">
          <cell r="G94" t="str">
            <v>105457-P.S.R. SAN AGUSTIN</v>
          </cell>
          <cell r="H94">
            <v>48</v>
          </cell>
          <cell r="I94">
            <v>48</v>
          </cell>
        </row>
        <row r="95">
          <cell r="G95" t="str">
            <v>105458-P.S.R. TAHUINCO</v>
          </cell>
          <cell r="H95">
            <v>36</v>
          </cell>
          <cell r="I95">
            <v>36</v>
          </cell>
        </row>
        <row r="96">
          <cell r="G96" t="str">
            <v>105491-P.S.R. QUELEN BAJO</v>
          </cell>
          <cell r="H96">
            <v>48</v>
          </cell>
          <cell r="I96">
            <v>48</v>
          </cell>
        </row>
        <row r="97">
          <cell r="G97" t="str">
            <v>105492-P.S.R. CAMISA</v>
          </cell>
          <cell r="H97">
            <v>34</v>
          </cell>
          <cell r="I97">
            <v>34</v>
          </cell>
        </row>
        <row r="98">
          <cell r="G98" t="str">
            <v>105501-P.S.R. ARBOLEDA GRANDE</v>
          </cell>
          <cell r="H98">
            <v>39</v>
          </cell>
          <cell r="I98">
            <v>39</v>
          </cell>
        </row>
        <row r="99">
          <cell r="G99" t="str">
            <v>04301-OVALLE</v>
          </cell>
          <cell r="H99">
            <v>3961</v>
          </cell>
          <cell r="I99">
            <v>3961</v>
          </cell>
        </row>
        <row r="100">
          <cell r="G100" t="str">
            <v>105315-CES. RURAL C. DE TAMAYA</v>
          </cell>
          <cell r="H100">
            <v>238</v>
          </cell>
          <cell r="I100">
            <v>238</v>
          </cell>
        </row>
        <row r="101">
          <cell r="G101" t="str">
            <v>105317-CES. JORGE JORDAN D.</v>
          </cell>
          <cell r="H101">
            <v>1108</v>
          </cell>
          <cell r="I101">
            <v>1108</v>
          </cell>
        </row>
        <row r="102">
          <cell r="G102" t="str">
            <v>105322-CES. MARCOS MACUADA</v>
          </cell>
          <cell r="H102">
            <v>1291</v>
          </cell>
          <cell r="I102">
            <v>1291</v>
          </cell>
        </row>
        <row r="103">
          <cell r="G103" t="str">
            <v>105324-CES. SOTAQUI</v>
          </cell>
          <cell r="H103">
            <v>239</v>
          </cell>
          <cell r="I103">
            <v>239</v>
          </cell>
        </row>
        <row r="104">
          <cell r="G104" t="str">
            <v>105415-P.S.R. BARRAZA</v>
          </cell>
          <cell r="H104">
            <v>75</v>
          </cell>
          <cell r="I104">
            <v>75</v>
          </cell>
        </row>
        <row r="105">
          <cell r="G105" t="str">
            <v>105416-P.S.R. CAMARICO                  </v>
          </cell>
          <cell r="H105">
            <v>107</v>
          </cell>
          <cell r="I105">
            <v>107</v>
          </cell>
        </row>
        <row r="106">
          <cell r="G106" t="str">
            <v>105417-P.S.R. ALCONES BAJOS</v>
          </cell>
          <cell r="H106">
            <v>52</v>
          </cell>
          <cell r="I106">
            <v>52</v>
          </cell>
        </row>
        <row r="107">
          <cell r="G107" t="str">
            <v>105419-P.S.R. LAS SOSSAS</v>
          </cell>
          <cell r="H107">
            <v>30</v>
          </cell>
          <cell r="I107">
            <v>30</v>
          </cell>
        </row>
        <row r="108">
          <cell r="G108" t="str">
            <v>105420-P.S.R. LIMARI</v>
          </cell>
          <cell r="H108">
            <v>155</v>
          </cell>
          <cell r="I108">
            <v>155</v>
          </cell>
        </row>
        <row r="109">
          <cell r="G109" t="str">
            <v>105422-P.S.R. HORNILLOS</v>
          </cell>
          <cell r="H109">
            <v>30</v>
          </cell>
          <cell r="I109">
            <v>30</v>
          </cell>
        </row>
        <row r="110">
          <cell r="G110" t="str">
            <v>105437-P.S.R. CHALINGA</v>
          </cell>
          <cell r="H110">
            <v>48</v>
          </cell>
          <cell r="I110">
            <v>48</v>
          </cell>
        </row>
        <row r="111">
          <cell r="G111" t="str">
            <v>105439-P.S.R. CERRO BLANCO</v>
          </cell>
          <cell r="H111">
            <v>17</v>
          </cell>
          <cell r="I111">
            <v>17</v>
          </cell>
        </row>
        <row r="112">
          <cell r="G112" t="str">
            <v>105507-P.S.R. HUAMALATA</v>
          </cell>
          <cell r="H112">
            <v>105</v>
          </cell>
          <cell r="I112">
            <v>105</v>
          </cell>
        </row>
        <row r="113">
          <cell r="G113" t="str">
            <v>105510-P.S.R. RECOLETA</v>
          </cell>
          <cell r="H113">
            <v>85</v>
          </cell>
          <cell r="I113">
            <v>85</v>
          </cell>
        </row>
        <row r="114">
          <cell r="G114" t="str">
            <v>105722-CECOF SAN JOSE DE LA DEHESA</v>
          </cell>
          <cell r="H114">
            <v>247</v>
          </cell>
          <cell r="I114">
            <v>247</v>
          </cell>
        </row>
        <row r="115">
          <cell r="G115" t="str">
            <v>105723-CECOF LIMARI</v>
          </cell>
          <cell r="H115">
            <v>134</v>
          </cell>
          <cell r="I115">
            <v>134</v>
          </cell>
        </row>
        <row r="116">
          <cell r="G116" t="str">
            <v>04302-COMBARBALÁ</v>
          </cell>
          <cell r="H116">
            <v>577</v>
          </cell>
          <cell r="I116">
            <v>577</v>
          </cell>
        </row>
        <row r="117">
          <cell r="G117" t="str">
            <v>105105-HOSPITAL COMBARBALA</v>
          </cell>
          <cell r="H117">
            <v>256</v>
          </cell>
          <cell r="I117">
            <v>256</v>
          </cell>
        </row>
        <row r="118">
          <cell r="G118" t="str">
            <v>105433-P.S.R. SAN LORENZO</v>
          </cell>
          <cell r="H118">
            <v>3</v>
          </cell>
          <cell r="I118">
            <v>3</v>
          </cell>
        </row>
        <row r="119">
          <cell r="G119" t="str">
            <v>105434-P.S.R. SAN MARCOS</v>
          </cell>
          <cell r="H119">
            <v>42</v>
          </cell>
          <cell r="I119">
            <v>42</v>
          </cell>
        </row>
        <row r="120">
          <cell r="G120" t="str">
            <v>105441-P.S.R. MANQUEHUA</v>
          </cell>
          <cell r="H120">
            <v>23</v>
          </cell>
          <cell r="I120">
            <v>23</v>
          </cell>
        </row>
        <row r="121">
          <cell r="G121" t="str">
            <v>105459-P.S.R. BARRANCAS                </v>
          </cell>
          <cell r="H121">
            <v>35</v>
          </cell>
          <cell r="I121">
            <v>35</v>
          </cell>
        </row>
        <row r="122">
          <cell r="G122" t="str">
            <v>105460-P.S.R. COGOTI 18</v>
          </cell>
          <cell r="H122">
            <v>53</v>
          </cell>
          <cell r="I122">
            <v>53</v>
          </cell>
        </row>
        <row r="123">
          <cell r="G123" t="str">
            <v>105461-P.S.R. EL HUACHO</v>
          </cell>
          <cell r="H123">
            <v>10</v>
          </cell>
          <cell r="I123">
            <v>10</v>
          </cell>
        </row>
        <row r="124">
          <cell r="G124" t="str">
            <v>105462-P.S.R. EL SAUCE</v>
          </cell>
          <cell r="H124">
            <v>26</v>
          </cell>
          <cell r="I124">
            <v>26</v>
          </cell>
        </row>
        <row r="125">
          <cell r="G125" t="str">
            <v>105463-P.S.R. QUILITAPIA</v>
          </cell>
          <cell r="H125">
            <v>47</v>
          </cell>
          <cell r="I125">
            <v>47</v>
          </cell>
        </row>
        <row r="126">
          <cell r="G126" t="str">
            <v>105464-P.S.R. LA LIGUA</v>
          </cell>
          <cell r="H126">
            <v>29</v>
          </cell>
          <cell r="I126">
            <v>29</v>
          </cell>
        </row>
        <row r="127">
          <cell r="G127" t="str">
            <v>105465-P.S.R. RAMADILLA</v>
          </cell>
          <cell r="H127">
            <v>19</v>
          </cell>
          <cell r="I127">
            <v>19</v>
          </cell>
        </row>
        <row r="128">
          <cell r="G128" t="str">
            <v>105466-P.S.R. VALLE HERMOSO</v>
          </cell>
          <cell r="H128">
            <v>14</v>
          </cell>
          <cell r="I128">
            <v>14</v>
          </cell>
        </row>
        <row r="129">
          <cell r="G129" t="str">
            <v>105490-P.S.R. EL DURAZNO</v>
          </cell>
          <cell r="H129">
            <v>20</v>
          </cell>
          <cell r="I129">
            <v>20</v>
          </cell>
        </row>
        <row r="130">
          <cell r="G130" t="str">
            <v>04303-MONTE PATRIA</v>
          </cell>
          <cell r="H130">
            <v>1214</v>
          </cell>
          <cell r="I130">
            <v>1214</v>
          </cell>
        </row>
        <row r="131">
          <cell r="G131" t="str">
            <v>105307-CES. RURAL MONTE PATRIA</v>
          </cell>
          <cell r="H131">
            <v>301</v>
          </cell>
          <cell r="I131">
            <v>301</v>
          </cell>
        </row>
        <row r="132">
          <cell r="G132" t="str">
            <v>105311-CES. RURAL CHAÑARAL ALTO</v>
          </cell>
          <cell r="H132">
            <v>182</v>
          </cell>
          <cell r="I132">
            <v>182</v>
          </cell>
        </row>
        <row r="133">
          <cell r="G133" t="str">
            <v>105312-CES. RURAL CAREN</v>
          </cell>
          <cell r="H133">
            <v>119</v>
          </cell>
          <cell r="I133">
            <v>119</v>
          </cell>
        </row>
        <row r="134">
          <cell r="G134" t="str">
            <v>105318-CES. RURAL EL PALQUI</v>
          </cell>
          <cell r="H134">
            <v>341</v>
          </cell>
          <cell r="I134">
            <v>341</v>
          </cell>
        </row>
        <row r="135">
          <cell r="G135" t="str">
            <v>105425-P.S.R. CHILECITO</v>
          </cell>
          <cell r="H135">
            <v>21</v>
          </cell>
          <cell r="I135">
            <v>21</v>
          </cell>
        </row>
        <row r="136">
          <cell r="G136" t="str">
            <v>105427-P.S.R. HACIENDA VALDIVIA</v>
          </cell>
          <cell r="H136">
            <v>43</v>
          </cell>
          <cell r="I136">
            <v>43</v>
          </cell>
        </row>
        <row r="137">
          <cell r="G137" t="str">
            <v>105428-P.S.R. HUATULAME</v>
          </cell>
          <cell r="H137">
            <v>38</v>
          </cell>
          <cell r="I137">
            <v>38</v>
          </cell>
        </row>
        <row r="138">
          <cell r="G138" t="str">
            <v>105430-P.S.R. MIALQUI</v>
          </cell>
          <cell r="H138">
            <v>15</v>
          </cell>
          <cell r="I138">
            <v>15</v>
          </cell>
        </row>
        <row r="139">
          <cell r="G139" t="str">
            <v>105431-P.S.R. PEDREGAL</v>
          </cell>
          <cell r="H139">
            <v>30</v>
          </cell>
          <cell r="I139">
            <v>30</v>
          </cell>
        </row>
        <row r="140">
          <cell r="G140" t="str">
            <v>105432-P.S.R. RAPEL</v>
          </cell>
          <cell r="H140">
            <v>44</v>
          </cell>
          <cell r="I140">
            <v>44</v>
          </cell>
        </row>
        <row r="141">
          <cell r="G141" t="str">
            <v>105435-P.S.R. TULAHUEN</v>
          </cell>
          <cell r="H141">
            <v>48</v>
          </cell>
          <cell r="I141">
            <v>48</v>
          </cell>
        </row>
        <row r="142">
          <cell r="G142" t="str">
            <v>105436-P.S.R. EL MAITEN</v>
          </cell>
          <cell r="H142">
            <v>18</v>
          </cell>
          <cell r="I142">
            <v>18</v>
          </cell>
        </row>
        <row r="143">
          <cell r="G143" t="str">
            <v>105489-P.S.R. RAMADAS DE TULAHUEN</v>
          </cell>
          <cell r="H143">
            <v>14</v>
          </cell>
          <cell r="I143">
            <v>14</v>
          </cell>
        </row>
        <row r="144">
          <cell r="G144" t="str">
            <v>04304-PUNITAQUI</v>
          </cell>
          <cell r="H144">
            <v>679</v>
          </cell>
          <cell r="I144">
            <v>679</v>
          </cell>
        </row>
        <row r="145">
          <cell r="G145" t="str">
            <v>105308-CES. RURAL PUNITAQUI</v>
          </cell>
          <cell r="H145">
            <v>569</v>
          </cell>
          <cell r="I145">
            <v>569</v>
          </cell>
        </row>
        <row r="146">
          <cell r="G146" t="str">
            <v>105440-P.S.R. DIVISADERO</v>
          </cell>
          <cell r="H146">
            <v>20</v>
          </cell>
          <cell r="I146">
            <v>20</v>
          </cell>
        </row>
        <row r="147">
          <cell r="G147" t="str">
            <v>105442-P.S.R. SAN PEDRO DE QUILES</v>
          </cell>
          <cell r="H147">
            <v>12</v>
          </cell>
          <cell r="I147">
            <v>12</v>
          </cell>
        </row>
        <row r="148">
          <cell r="G148" t="str">
            <v>105508-P.S.R. EL PARRAL DE QUILES  </v>
          </cell>
          <cell r="H148">
            <v>78</v>
          </cell>
          <cell r="I148">
            <v>78</v>
          </cell>
        </row>
        <row r="149">
          <cell r="G149" t="str">
            <v>04305-RIO HURATDO</v>
          </cell>
          <cell r="H149">
            <v>249</v>
          </cell>
          <cell r="I149">
            <v>249</v>
          </cell>
        </row>
        <row r="150">
          <cell r="G150" t="str">
            <v>105310-CES. RURAL PICHASCA</v>
          </cell>
          <cell r="H150">
            <v>103</v>
          </cell>
          <cell r="I150">
            <v>103</v>
          </cell>
        </row>
        <row r="151">
          <cell r="G151" t="str">
            <v>105409-P.S.R. EL CHAÑAR</v>
          </cell>
          <cell r="H151">
            <v>7</v>
          </cell>
          <cell r="I151">
            <v>7</v>
          </cell>
        </row>
        <row r="152">
          <cell r="G152" t="str">
            <v>105410-P.S.R. HURTADO</v>
          </cell>
          <cell r="H152">
            <v>28</v>
          </cell>
          <cell r="I152">
            <v>28</v>
          </cell>
        </row>
        <row r="153">
          <cell r="G153" t="str">
            <v>105411-P.S.R. LAS BREAS</v>
          </cell>
          <cell r="H153">
            <v>14</v>
          </cell>
          <cell r="I153">
            <v>14</v>
          </cell>
        </row>
        <row r="154">
          <cell r="G154" t="str">
            <v>105413-P.S.R. SAMO ALTO</v>
          </cell>
          <cell r="H154">
            <v>39</v>
          </cell>
          <cell r="I154">
            <v>39</v>
          </cell>
        </row>
        <row r="155">
          <cell r="G155" t="str">
            <v>105414-P.S.R. SERON</v>
          </cell>
          <cell r="H155">
            <v>38</v>
          </cell>
          <cell r="I155">
            <v>38</v>
          </cell>
        </row>
        <row r="156">
          <cell r="G156" t="str">
            <v>105503-P.S.R. TABAQUEROS</v>
          </cell>
          <cell r="H156">
            <v>20</v>
          </cell>
          <cell r="I156">
            <v>20</v>
          </cell>
        </row>
        <row r="157">
          <cell r="G157" t="str">
            <v>Total general</v>
          </cell>
          <cell r="H157">
            <v>25684</v>
          </cell>
          <cell r="I157">
            <v>25684</v>
          </cell>
        </row>
      </sheetData>
      <sheetData sheetId="5">
        <row r="2">
          <cell r="G2" t="str">
            <v>Suma de Total</v>
          </cell>
          <cell r="H2" t="str">
            <v>Etiquetas de columna</v>
          </cell>
          <cell r="Z2" t="str">
            <v>Suma de Total</v>
          </cell>
          <cell r="AA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Z3" t="str">
            <v>Etiquetas de fila</v>
          </cell>
          <cell r="AA3">
            <v>1</v>
          </cell>
          <cell r="AB3">
            <v>2</v>
          </cell>
          <cell r="AC3">
            <v>3</v>
          </cell>
          <cell r="AD3">
            <v>4</v>
          </cell>
          <cell r="AE3">
            <v>5</v>
          </cell>
          <cell r="AF3">
            <v>6</v>
          </cell>
          <cell r="AG3">
            <v>7</v>
          </cell>
          <cell r="AH3">
            <v>8</v>
          </cell>
          <cell r="AI3">
            <v>9</v>
          </cell>
        </row>
        <row r="4">
          <cell r="G4" t="str">
            <v>04101-LA SERENA</v>
          </cell>
          <cell r="H4">
            <v>40</v>
          </cell>
          <cell r="I4">
            <v>68</v>
          </cell>
          <cell r="J4">
            <v>109</v>
          </cell>
          <cell r="K4">
            <v>85</v>
          </cell>
          <cell r="L4">
            <v>74</v>
          </cell>
          <cell r="M4">
            <v>95</v>
          </cell>
          <cell r="N4">
            <v>65</v>
          </cell>
          <cell r="O4">
            <v>81</v>
          </cell>
          <cell r="P4">
            <v>79</v>
          </cell>
          <cell r="Z4" t="str">
            <v>04101-LA SERENA</v>
          </cell>
          <cell r="AA4">
            <v>22</v>
          </cell>
          <cell r="AB4">
            <v>32</v>
          </cell>
          <cell r="AC4">
            <v>55</v>
          </cell>
          <cell r="AD4">
            <v>35</v>
          </cell>
          <cell r="AE4">
            <v>29</v>
          </cell>
          <cell r="AF4">
            <v>115</v>
          </cell>
          <cell r="AG4">
            <v>36</v>
          </cell>
          <cell r="AH4">
            <v>28</v>
          </cell>
          <cell r="AI4">
            <v>30</v>
          </cell>
        </row>
        <row r="5">
          <cell r="G5" t="str">
            <v>105300-CES. CARDENAL CARO</v>
          </cell>
          <cell r="H5">
            <v>0</v>
          </cell>
          <cell r="I5">
            <v>0</v>
          </cell>
          <cell r="J5">
            <v>6</v>
          </cell>
          <cell r="K5">
            <v>30</v>
          </cell>
          <cell r="L5">
            <v>10</v>
          </cell>
          <cell r="M5">
            <v>2</v>
          </cell>
          <cell r="N5">
            <v>2</v>
          </cell>
          <cell r="O5">
            <v>3</v>
          </cell>
          <cell r="P5">
            <v>18</v>
          </cell>
          <cell r="Z5" t="str">
            <v>105300-CES. CARDENAL CARO</v>
          </cell>
          <cell r="AA5">
            <v>5</v>
          </cell>
          <cell r="AB5">
            <v>0</v>
          </cell>
          <cell r="AC5">
            <v>7</v>
          </cell>
          <cell r="AD5">
            <v>6</v>
          </cell>
          <cell r="AE5">
            <v>3</v>
          </cell>
          <cell r="AF5">
            <v>0</v>
          </cell>
          <cell r="AG5">
            <v>8</v>
          </cell>
          <cell r="AH5">
            <v>1</v>
          </cell>
          <cell r="AI5">
            <v>6</v>
          </cell>
        </row>
        <row r="6">
          <cell r="G6" t="str">
            <v>105301-CES. LAS COMPAÑIAS</v>
          </cell>
          <cell r="H6">
            <v>13</v>
          </cell>
          <cell r="I6">
            <v>26</v>
          </cell>
          <cell r="J6">
            <v>24</v>
          </cell>
          <cell r="K6">
            <v>21</v>
          </cell>
          <cell r="L6">
            <v>28</v>
          </cell>
          <cell r="M6">
            <v>24</v>
          </cell>
          <cell r="N6">
            <v>29</v>
          </cell>
          <cell r="O6">
            <v>10</v>
          </cell>
          <cell r="P6">
            <v>23</v>
          </cell>
          <cell r="Z6" t="str">
            <v>105301-CES. LAS COMPAÑIAS</v>
          </cell>
          <cell r="AA6">
            <v>14</v>
          </cell>
          <cell r="AB6">
            <v>19</v>
          </cell>
          <cell r="AC6">
            <v>27</v>
          </cell>
          <cell r="AD6">
            <v>17</v>
          </cell>
          <cell r="AE6">
            <v>18</v>
          </cell>
          <cell r="AF6">
            <v>20</v>
          </cell>
          <cell r="AG6">
            <v>15</v>
          </cell>
          <cell r="AH6">
            <v>16</v>
          </cell>
          <cell r="AI6">
            <v>20</v>
          </cell>
        </row>
        <row r="7">
          <cell r="G7" t="str">
            <v>105302-CES. PEDRO AGUIRRE C.</v>
          </cell>
          <cell r="H7">
            <v>10</v>
          </cell>
          <cell r="I7">
            <v>12</v>
          </cell>
          <cell r="J7">
            <v>13</v>
          </cell>
          <cell r="K7">
            <v>14</v>
          </cell>
          <cell r="L7">
            <v>12</v>
          </cell>
          <cell r="M7">
            <v>8</v>
          </cell>
          <cell r="N7">
            <v>9</v>
          </cell>
          <cell r="O7">
            <v>15</v>
          </cell>
          <cell r="P7">
            <v>16</v>
          </cell>
          <cell r="Z7" t="str">
            <v>105302-CES. PEDRO AGUIRRE C.</v>
          </cell>
          <cell r="AA7">
            <v>3</v>
          </cell>
          <cell r="AB7">
            <v>2</v>
          </cell>
          <cell r="AC7">
            <v>14</v>
          </cell>
          <cell r="AD7">
            <v>10</v>
          </cell>
          <cell r="AE7">
            <v>8</v>
          </cell>
          <cell r="AF7">
            <v>26</v>
          </cell>
          <cell r="AG7">
            <v>9</v>
          </cell>
          <cell r="AH7">
            <v>6</v>
          </cell>
          <cell r="AI7">
            <v>2</v>
          </cell>
        </row>
        <row r="8">
          <cell r="G8" t="str">
            <v>105313-CES. SCHAFFHAUSER</v>
          </cell>
          <cell r="I8">
            <v>10</v>
          </cell>
          <cell r="J8">
            <v>19</v>
          </cell>
          <cell r="K8">
            <v>13</v>
          </cell>
          <cell r="L8">
            <v>12</v>
          </cell>
          <cell r="M8">
            <v>12</v>
          </cell>
          <cell r="N8">
            <v>7</v>
          </cell>
          <cell r="O8">
            <v>8</v>
          </cell>
          <cell r="Z8" t="str">
            <v>105319-CES. CARDENAL R.S.H.</v>
          </cell>
          <cell r="AA8">
            <v>0</v>
          </cell>
          <cell r="AF8">
            <v>69</v>
          </cell>
          <cell r="AG8">
            <v>0</v>
          </cell>
          <cell r="AH8">
            <v>1</v>
          </cell>
          <cell r="AI8">
            <v>1</v>
          </cell>
        </row>
        <row r="9">
          <cell r="G9" t="str">
            <v>105319-CES. CARDENAL R.S.H.</v>
          </cell>
          <cell r="H9">
            <v>9</v>
          </cell>
          <cell r="I9">
            <v>8</v>
          </cell>
          <cell r="J9">
            <v>13</v>
          </cell>
          <cell r="K9">
            <v>6</v>
          </cell>
          <cell r="L9">
            <v>7</v>
          </cell>
          <cell r="M9">
            <v>12</v>
          </cell>
          <cell r="N9">
            <v>12</v>
          </cell>
          <cell r="O9">
            <v>11</v>
          </cell>
          <cell r="P9">
            <v>8</v>
          </cell>
          <cell r="Z9" t="str">
            <v>105325-CESFAM JUAN PABLO II</v>
          </cell>
          <cell r="AB9">
            <v>11</v>
          </cell>
          <cell r="AC9">
            <v>0</v>
          </cell>
          <cell r="AH9">
            <v>2</v>
          </cell>
        </row>
        <row r="10">
          <cell r="G10" t="str">
            <v>105325-CESFAM JUAN PABLO II</v>
          </cell>
          <cell r="I10">
            <v>8</v>
          </cell>
          <cell r="J10">
            <v>28</v>
          </cell>
          <cell r="M10">
            <v>29</v>
          </cell>
          <cell r="O10">
            <v>27</v>
          </cell>
          <cell r="P10">
            <v>10</v>
          </cell>
          <cell r="Z10" t="str">
            <v>105700-CECOF VILLA EL INDIO</v>
          </cell>
          <cell r="AA10">
            <v>0</v>
          </cell>
          <cell r="AG10">
            <v>1</v>
          </cell>
          <cell r="AH10">
            <v>1</v>
          </cell>
          <cell r="AI10">
            <v>0</v>
          </cell>
        </row>
        <row r="11">
          <cell r="G11" t="str">
            <v>105400-P.S.R. ALGARROBITO            </v>
          </cell>
          <cell r="H11">
            <v>1</v>
          </cell>
          <cell r="I11">
            <v>0</v>
          </cell>
          <cell r="J11">
            <v>4</v>
          </cell>
          <cell r="M11">
            <v>2</v>
          </cell>
          <cell r="N11">
            <v>4</v>
          </cell>
          <cell r="O11">
            <v>4</v>
          </cell>
          <cell r="P11">
            <v>2</v>
          </cell>
          <cell r="Z11" t="str">
            <v>105701-CECOF VILLA ALEMANIA</v>
          </cell>
          <cell r="AA11">
            <v>0</v>
          </cell>
          <cell r="AC11">
            <v>7</v>
          </cell>
          <cell r="AD11">
            <v>2</v>
          </cell>
          <cell r="AF11">
            <v>0</v>
          </cell>
          <cell r="AG11">
            <v>3</v>
          </cell>
          <cell r="AH11">
            <v>1</v>
          </cell>
          <cell r="AI11">
            <v>1</v>
          </cell>
        </row>
        <row r="12">
          <cell r="G12" t="str">
            <v>105401-P.S.R. LAS ROJAS</v>
          </cell>
          <cell r="I12">
            <v>0</v>
          </cell>
          <cell r="P12">
            <v>0</v>
          </cell>
          <cell r="Z12" t="str">
            <v>04102-COQUIMBO</v>
          </cell>
          <cell r="AA12">
            <v>2</v>
          </cell>
          <cell r="AB12">
            <v>18</v>
          </cell>
          <cell r="AC12">
            <v>13</v>
          </cell>
          <cell r="AD12">
            <v>11</v>
          </cell>
          <cell r="AE12">
            <v>19</v>
          </cell>
          <cell r="AF12">
            <v>6</v>
          </cell>
          <cell r="AG12">
            <v>14</v>
          </cell>
          <cell r="AH12">
            <v>20</v>
          </cell>
          <cell r="AI12">
            <v>8</v>
          </cell>
        </row>
        <row r="13">
          <cell r="G13" t="str">
            <v>105402-P.S.R. EL ROMERO</v>
          </cell>
          <cell r="H13">
            <v>0</v>
          </cell>
          <cell r="M13">
            <v>1</v>
          </cell>
          <cell r="Z13" t="str">
            <v>105303-CES. SAN JUAN</v>
          </cell>
          <cell r="AA13">
            <v>0</v>
          </cell>
          <cell r="AB13">
            <v>0</v>
          </cell>
          <cell r="AE13">
            <v>0</v>
          </cell>
          <cell r="AG13">
            <v>1</v>
          </cell>
          <cell r="AH13">
            <v>0</v>
          </cell>
          <cell r="AI13">
            <v>2</v>
          </cell>
        </row>
        <row r="14">
          <cell r="G14" t="str">
            <v>105499-P.S.R. LAMBERT</v>
          </cell>
          <cell r="H14">
            <v>0</v>
          </cell>
          <cell r="I14">
            <v>3</v>
          </cell>
          <cell r="N14">
            <v>0</v>
          </cell>
          <cell r="Z14" t="str">
            <v>105304-CES. SANTA CECILIA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G15" t="str">
            <v>105700-CECOF VILLA EL INDIO</v>
          </cell>
          <cell r="H15">
            <v>4</v>
          </cell>
          <cell r="I15">
            <v>0</v>
          </cell>
          <cell r="J15">
            <v>2</v>
          </cell>
          <cell r="K15">
            <v>1</v>
          </cell>
          <cell r="L15">
            <v>3</v>
          </cell>
          <cell r="N15">
            <v>1</v>
          </cell>
          <cell r="O15">
            <v>1</v>
          </cell>
          <cell r="P15">
            <v>1</v>
          </cell>
          <cell r="Z15" t="str">
            <v>105305-CES. TIERRAS BLANCAS</v>
          </cell>
          <cell r="AA15">
            <v>2</v>
          </cell>
          <cell r="AB15">
            <v>2</v>
          </cell>
          <cell r="AC15">
            <v>3</v>
          </cell>
          <cell r="AD15">
            <v>1</v>
          </cell>
          <cell r="AE15">
            <v>10</v>
          </cell>
          <cell r="AF15">
            <v>1</v>
          </cell>
          <cell r="AG15">
            <v>4</v>
          </cell>
          <cell r="AH15">
            <v>5</v>
          </cell>
          <cell r="AI15">
            <v>4</v>
          </cell>
        </row>
        <row r="16">
          <cell r="G16" t="str">
            <v>105701-CECOF VILLA ALEMANIA</v>
          </cell>
          <cell r="I16">
            <v>0</v>
          </cell>
          <cell r="J16">
            <v>0</v>
          </cell>
          <cell r="K16">
            <v>0</v>
          </cell>
          <cell r="N16">
            <v>1</v>
          </cell>
          <cell r="O16">
            <v>1</v>
          </cell>
          <cell r="Z16" t="str">
            <v>105321-CES. RURAL  TONGOY</v>
          </cell>
          <cell r="AA16">
            <v>0</v>
          </cell>
          <cell r="AB16">
            <v>0</v>
          </cell>
          <cell r="AD16">
            <v>1</v>
          </cell>
          <cell r="AF16">
            <v>0</v>
          </cell>
          <cell r="AH16">
            <v>0</v>
          </cell>
          <cell r="AI16">
            <v>0</v>
          </cell>
        </row>
        <row r="17">
          <cell r="G17" t="str">
            <v>105702-CECOF VILLA LAMBERT</v>
          </cell>
          <cell r="H17">
            <v>3</v>
          </cell>
          <cell r="I17">
            <v>1</v>
          </cell>
          <cell r="J17">
            <v>0</v>
          </cell>
          <cell r="L17">
            <v>2</v>
          </cell>
          <cell r="M17">
            <v>5</v>
          </cell>
          <cell r="O17">
            <v>1</v>
          </cell>
          <cell r="P17">
            <v>1</v>
          </cell>
          <cell r="Z17" t="str">
            <v>105323-CES. DR. SERGIO AGUILAR</v>
          </cell>
          <cell r="AB17">
            <v>16</v>
          </cell>
          <cell r="AC17">
            <v>10</v>
          </cell>
          <cell r="AD17">
            <v>8</v>
          </cell>
          <cell r="AE17">
            <v>7</v>
          </cell>
          <cell r="AF17">
            <v>5</v>
          </cell>
          <cell r="AG17">
            <v>9</v>
          </cell>
          <cell r="AH17">
            <v>15</v>
          </cell>
          <cell r="AI17">
            <v>2</v>
          </cell>
        </row>
        <row r="18">
          <cell r="G18" t="str">
            <v>04102-COQUIMBO</v>
          </cell>
          <cell r="H18">
            <v>85</v>
          </cell>
          <cell r="I18">
            <v>98</v>
          </cell>
          <cell r="J18">
            <v>90</v>
          </cell>
          <cell r="K18">
            <v>120</v>
          </cell>
          <cell r="L18">
            <v>96</v>
          </cell>
          <cell r="M18">
            <v>56</v>
          </cell>
          <cell r="N18">
            <v>113</v>
          </cell>
          <cell r="O18">
            <v>96</v>
          </cell>
          <cell r="P18">
            <v>80</v>
          </cell>
          <cell r="Z18" t="str">
            <v>105404-P.S.R. EL TANGUE                         </v>
          </cell>
          <cell r="AG18">
            <v>0</v>
          </cell>
        </row>
        <row r="19">
          <cell r="G19" t="str">
            <v>105303-CES. SAN JUAN</v>
          </cell>
          <cell r="H19">
            <v>17</v>
          </cell>
          <cell r="I19">
            <v>28</v>
          </cell>
          <cell r="K19">
            <v>35</v>
          </cell>
          <cell r="N19">
            <v>30</v>
          </cell>
          <cell r="O19">
            <v>19</v>
          </cell>
          <cell r="P19">
            <v>27</v>
          </cell>
          <cell r="Z19" t="str">
            <v>105405-P.S.R. GUANAQUEROS</v>
          </cell>
          <cell r="AA19">
            <v>0</v>
          </cell>
          <cell r="AC19">
            <v>0</v>
          </cell>
          <cell r="AG19">
            <v>0</v>
          </cell>
          <cell r="AH19">
            <v>0</v>
          </cell>
        </row>
        <row r="20">
          <cell r="G20" t="str">
            <v>105304-CES. SANTA CECILIA</v>
          </cell>
          <cell r="H20">
            <v>10</v>
          </cell>
          <cell r="I20">
            <v>11</v>
          </cell>
          <cell r="J20">
            <v>13</v>
          </cell>
          <cell r="K20">
            <v>8</v>
          </cell>
          <cell r="L20">
            <v>18</v>
          </cell>
          <cell r="M20">
            <v>10</v>
          </cell>
          <cell r="N20">
            <v>10</v>
          </cell>
          <cell r="O20">
            <v>15</v>
          </cell>
          <cell r="P20">
            <v>16</v>
          </cell>
          <cell r="Z20" t="str">
            <v>105406-P.S.R. PAN DE AZUCAR</v>
          </cell>
          <cell r="AA20">
            <v>0</v>
          </cell>
          <cell r="AD20">
            <v>1</v>
          </cell>
          <cell r="AE20">
            <v>1</v>
          </cell>
          <cell r="AH20">
            <v>0</v>
          </cell>
        </row>
        <row r="21">
          <cell r="G21" t="str">
            <v>105305-CES. TIERRAS BLANCAS</v>
          </cell>
          <cell r="H21">
            <v>29</v>
          </cell>
          <cell r="I21">
            <v>30</v>
          </cell>
          <cell r="J21">
            <v>42</v>
          </cell>
          <cell r="K21">
            <v>24</v>
          </cell>
          <cell r="L21">
            <v>43</v>
          </cell>
          <cell r="M21">
            <v>17</v>
          </cell>
          <cell r="N21">
            <v>38</v>
          </cell>
          <cell r="O21">
            <v>23</v>
          </cell>
          <cell r="P21">
            <v>16</v>
          </cell>
          <cell r="Z21" t="str">
            <v>105407-P.S.R. TAMBILLOS</v>
          </cell>
          <cell r="AC21">
            <v>0</v>
          </cell>
        </row>
        <row r="22">
          <cell r="G22" t="str">
            <v>105321-CES. RURAL  TONGOY</v>
          </cell>
          <cell r="H22">
            <v>0</v>
          </cell>
          <cell r="I22">
            <v>1</v>
          </cell>
          <cell r="J22">
            <v>0</v>
          </cell>
          <cell r="K22">
            <v>2</v>
          </cell>
          <cell r="L22">
            <v>3</v>
          </cell>
          <cell r="M22">
            <v>5</v>
          </cell>
          <cell r="O22">
            <v>5</v>
          </cell>
          <cell r="P22">
            <v>6</v>
          </cell>
          <cell r="Z22" t="str">
            <v>105705-CECOF EL ALBA</v>
          </cell>
          <cell r="AA22">
            <v>0</v>
          </cell>
          <cell r="AF22">
            <v>0</v>
          </cell>
          <cell r="AI22">
            <v>0</v>
          </cell>
        </row>
        <row r="23">
          <cell r="G23" t="str">
            <v>105323-CES. DR. SERGIO AGUILAR</v>
          </cell>
          <cell r="H23">
            <v>18</v>
          </cell>
          <cell r="I23">
            <v>19</v>
          </cell>
          <cell r="J23">
            <v>23</v>
          </cell>
          <cell r="K23">
            <v>41</v>
          </cell>
          <cell r="L23">
            <v>27</v>
          </cell>
          <cell r="M23">
            <v>21</v>
          </cell>
          <cell r="N23">
            <v>25</v>
          </cell>
          <cell r="O23">
            <v>22</v>
          </cell>
          <cell r="P23">
            <v>11</v>
          </cell>
          <cell r="Z23" t="str">
            <v>04103-ANDACOLLO</v>
          </cell>
          <cell r="AA23">
            <v>0</v>
          </cell>
          <cell r="AB23">
            <v>3</v>
          </cell>
          <cell r="AC23">
            <v>1</v>
          </cell>
          <cell r="AD23">
            <v>0</v>
          </cell>
          <cell r="AE23">
            <v>1</v>
          </cell>
          <cell r="AF23">
            <v>1</v>
          </cell>
          <cell r="AG23">
            <v>2</v>
          </cell>
          <cell r="AH23">
            <v>0</v>
          </cell>
          <cell r="AI23">
            <v>2</v>
          </cell>
        </row>
        <row r="24">
          <cell r="G24" t="str">
            <v>105404-P.S.R. EL TANGUE                         </v>
          </cell>
          <cell r="I24">
            <v>1</v>
          </cell>
          <cell r="J24">
            <v>0</v>
          </cell>
          <cell r="K24">
            <v>2</v>
          </cell>
          <cell r="L24">
            <v>0</v>
          </cell>
          <cell r="M24">
            <v>0</v>
          </cell>
          <cell r="N24">
            <v>0</v>
          </cell>
          <cell r="O24">
            <v>2</v>
          </cell>
          <cell r="Z24" t="str">
            <v>105106-HOSPITAL ANDACOLLO</v>
          </cell>
          <cell r="AA24">
            <v>0</v>
          </cell>
          <cell r="AB24">
            <v>3</v>
          </cell>
          <cell r="AC24">
            <v>1</v>
          </cell>
          <cell r="AD24">
            <v>0</v>
          </cell>
          <cell r="AE24">
            <v>1</v>
          </cell>
          <cell r="AF24">
            <v>1</v>
          </cell>
          <cell r="AG24">
            <v>2</v>
          </cell>
          <cell r="AH24">
            <v>0</v>
          </cell>
          <cell r="AI24">
            <v>2</v>
          </cell>
        </row>
        <row r="25">
          <cell r="G25" t="str">
            <v>105405-P.S.R. GUANAQUEROS</v>
          </cell>
          <cell r="H25">
            <v>1</v>
          </cell>
          <cell r="I25">
            <v>1</v>
          </cell>
          <cell r="J25">
            <v>4</v>
          </cell>
          <cell r="K25">
            <v>4</v>
          </cell>
          <cell r="L25">
            <v>1</v>
          </cell>
          <cell r="N25">
            <v>1</v>
          </cell>
          <cell r="O25">
            <v>0</v>
          </cell>
          <cell r="Z25" t="str">
            <v>04104-LA HIGUERA</v>
          </cell>
          <cell r="AD25">
            <v>1</v>
          </cell>
          <cell r="AE25">
            <v>0</v>
          </cell>
          <cell r="AF25">
            <v>0</v>
          </cell>
          <cell r="AH25">
            <v>0</v>
          </cell>
        </row>
        <row r="26">
          <cell r="G26" t="str">
            <v>105406-P.S.R. PAN DE AZUCAR</v>
          </cell>
          <cell r="H26">
            <v>7</v>
          </cell>
          <cell r="I26">
            <v>3</v>
          </cell>
          <cell r="J26">
            <v>3</v>
          </cell>
          <cell r="K26">
            <v>4</v>
          </cell>
          <cell r="L26">
            <v>1</v>
          </cell>
          <cell r="M26">
            <v>1</v>
          </cell>
          <cell r="N26">
            <v>7</v>
          </cell>
          <cell r="O26">
            <v>5</v>
          </cell>
          <cell r="P26">
            <v>3</v>
          </cell>
          <cell r="Z26" t="str">
            <v>105500-P.S.R. CALETA HORNOS        </v>
          </cell>
          <cell r="AE26">
            <v>0</v>
          </cell>
        </row>
        <row r="27">
          <cell r="G27" t="str">
            <v>105407-P.S.R. TAMBILLOS</v>
          </cell>
          <cell r="I27">
            <v>0</v>
          </cell>
          <cell r="J27">
            <v>1</v>
          </cell>
          <cell r="K27">
            <v>0</v>
          </cell>
          <cell r="L27">
            <v>1</v>
          </cell>
          <cell r="M27">
            <v>0</v>
          </cell>
          <cell r="Z27" t="str">
            <v>105505-P.S.R. LOS CHOROS</v>
          </cell>
          <cell r="AD27">
            <v>1</v>
          </cell>
          <cell r="AF27">
            <v>0</v>
          </cell>
        </row>
        <row r="28">
          <cell r="G28" t="str">
            <v>105705-CECOF EL ALBA</v>
          </cell>
          <cell r="H28">
            <v>3</v>
          </cell>
          <cell r="I28">
            <v>4</v>
          </cell>
          <cell r="J28">
            <v>4</v>
          </cell>
          <cell r="K28">
            <v>0</v>
          </cell>
          <cell r="L28">
            <v>2</v>
          </cell>
          <cell r="M28">
            <v>2</v>
          </cell>
          <cell r="N28">
            <v>2</v>
          </cell>
          <cell r="O28">
            <v>5</v>
          </cell>
          <cell r="P28">
            <v>1</v>
          </cell>
          <cell r="Z28" t="str">
            <v>105506-P.S.R. EL TRAPICHE</v>
          </cell>
          <cell r="AH28">
            <v>0</v>
          </cell>
        </row>
        <row r="29">
          <cell r="G29" t="str">
            <v>04103-ANDACOLLO</v>
          </cell>
          <cell r="H29">
            <v>0</v>
          </cell>
          <cell r="I29">
            <v>2</v>
          </cell>
          <cell r="J29">
            <v>1</v>
          </cell>
          <cell r="K29">
            <v>1</v>
          </cell>
          <cell r="L29">
            <v>1</v>
          </cell>
          <cell r="M29">
            <v>6</v>
          </cell>
          <cell r="N29">
            <v>8</v>
          </cell>
          <cell r="O29">
            <v>4</v>
          </cell>
          <cell r="P29">
            <v>4</v>
          </cell>
          <cell r="Z29" t="str">
            <v>04105-PAIHUANO</v>
          </cell>
          <cell r="AF29">
            <v>0</v>
          </cell>
          <cell r="AG29">
            <v>0</v>
          </cell>
          <cell r="AI29">
            <v>0</v>
          </cell>
        </row>
        <row r="30">
          <cell r="G30" t="str">
            <v>105106-HOSPITAL ANDACOLLO</v>
          </cell>
          <cell r="H30">
            <v>0</v>
          </cell>
          <cell r="I30">
            <v>2</v>
          </cell>
          <cell r="J30">
            <v>1</v>
          </cell>
          <cell r="K30">
            <v>1</v>
          </cell>
          <cell r="L30">
            <v>1</v>
          </cell>
          <cell r="M30">
            <v>6</v>
          </cell>
          <cell r="N30">
            <v>8</v>
          </cell>
          <cell r="O30">
            <v>4</v>
          </cell>
          <cell r="P30">
            <v>4</v>
          </cell>
          <cell r="Z30" t="str">
            <v>105306-CES. PAIHUANO</v>
          </cell>
          <cell r="AF30">
            <v>0</v>
          </cell>
          <cell r="AG30">
            <v>0</v>
          </cell>
          <cell r="AI30">
            <v>0</v>
          </cell>
        </row>
        <row r="31">
          <cell r="G31" t="str">
            <v>04104-LA HIGUERA</v>
          </cell>
          <cell r="H31">
            <v>0</v>
          </cell>
          <cell r="I31">
            <v>0</v>
          </cell>
          <cell r="J31">
            <v>2</v>
          </cell>
          <cell r="K31">
            <v>2</v>
          </cell>
          <cell r="L31">
            <v>1</v>
          </cell>
          <cell r="M31">
            <v>4</v>
          </cell>
          <cell r="N31">
            <v>1</v>
          </cell>
          <cell r="O31">
            <v>1</v>
          </cell>
          <cell r="P31">
            <v>0</v>
          </cell>
          <cell r="Z31" t="str">
            <v>04106-VICUÑA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</row>
        <row r="32">
          <cell r="G32" t="str">
            <v>105314-CES. LA HIGUERA</v>
          </cell>
          <cell r="H32">
            <v>0</v>
          </cell>
          <cell r="I32">
            <v>0</v>
          </cell>
          <cell r="J32">
            <v>2</v>
          </cell>
          <cell r="K32">
            <v>0</v>
          </cell>
          <cell r="L32">
            <v>0</v>
          </cell>
          <cell r="M32">
            <v>1</v>
          </cell>
          <cell r="O32">
            <v>0</v>
          </cell>
          <cell r="Z32" t="str">
            <v>105107-HOSPITAL VICUÑA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</row>
        <row r="33">
          <cell r="G33" t="str">
            <v>105500-P.S.R. CALETA HORNOS        </v>
          </cell>
          <cell r="J33">
            <v>0</v>
          </cell>
          <cell r="M33">
            <v>0</v>
          </cell>
          <cell r="N33">
            <v>1</v>
          </cell>
          <cell r="O33">
            <v>1</v>
          </cell>
          <cell r="P33">
            <v>0</v>
          </cell>
          <cell r="Z33" t="str">
            <v>105467-P.S.R. DIAGUITAS</v>
          </cell>
          <cell r="AB33">
            <v>0</v>
          </cell>
        </row>
        <row r="34">
          <cell r="G34" t="str">
            <v>105505-P.S.R. LOS CHOROS</v>
          </cell>
          <cell r="I34">
            <v>0</v>
          </cell>
          <cell r="J34">
            <v>0</v>
          </cell>
          <cell r="L34">
            <v>1</v>
          </cell>
          <cell r="O34">
            <v>0</v>
          </cell>
          <cell r="Z34" t="str">
            <v>04201-ILLAPEL</v>
          </cell>
          <cell r="AA34">
            <v>0</v>
          </cell>
          <cell r="AB34">
            <v>3</v>
          </cell>
          <cell r="AC34">
            <v>2</v>
          </cell>
          <cell r="AD34">
            <v>4</v>
          </cell>
          <cell r="AE34">
            <v>7</v>
          </cell>
          <cell r="AF34">
            <v>11</v>
          </cell>
          <cell r="AG34">
            <v>13</v>
          </cell>
          <cell r="AH34">
            <v>6</v>
          </cell>
          <cell r="AI34">
            <v>2</v>
          </cell>
        </row>
        <row r="35">
          <cell r="G35" t="str">
            <v>105506-P.S.R. EL TRAPICHE</v>
          </cell>
          <cell r="I35">
            <v>0</v>
          </cell>
          <cell r="J35">
            <v>0</v>
          </cell>
          <cell r="K35">
            <v>2</v>
          </cell>
          <cell r="L35">
            <v>0</v>
          </cell>
          <cell r="M35">
            <v>3</v>
          </cell>
          <cell r="N35">
            <v>0</v>
          </cell>
          <cell r="Z35" t="str">
            <v>105103-HOSPITAL ILLAPEL</v>
          </cell>
          <cell r="AB35">
            <v>3</v>
          </cell>
          <cell r="AC35">
            <v>2</v>
          </cell>
          <cell r="AD35">
            <v>4</v>
          </cell>
          <cell r="AE35">
            <v>7</v>
          </cell>
          <cell r="AF35">
            <v>11</v>
          </cell>
          <cell r="AG35">
            <v>13</v>
          </cell>
          <cell r="AH35">
            <v>6</v>
          </cell>
          <cell r="AI35">
            <v>2</v>
          </cell>
        </row>
        <row r="36">
          <cell r="G36" t="str">
            <v>04105-PAIHUANO</v>
          </cell>
          <cell r="M36">
            <v>6</v>
          </cell>
          <cell r="N36">
            <v>4</v>
          </cell>
          <cell r="O36">
            <v>2</v>
          </cell>
          <cell r="P36">
            <v>1</v>
          </cell>
          <cell r="Z36" t="str">
            <v>105326-CESFAM SAN RAFAEL</v>
          </cell>
          <cell r="AA36">
            <v>0</v>
          </cell>
          <cell r="AE36">
            <v>0</v>
          </cell>
          <cell r="AI36">
            <v>0</v>
          </cell>
        </row>
        <row r="37">
          <cell r="G37" t="str">
            <v>105306-CES. PAIHUANO</v>
          </cell>
          <cell r="M37">
            <v>4</v>
          </cell>
          <cell r="N37">
            <v>2</v>
          </cell>
          <cell r="O37">
            <v>1</v>
          </cell>
          <cell r="P37">
            <v>1</v>
          </cell>
          <cell r="Z37" t="str">
            <v>105443-P.S.R. CARCAMO                   </v>
          </cell>
          <cell r="AB37">
            <v>0</v>
          </cell>
          <cell r="AC37">
            <v>0</v>
          </cell>
          <cell r="AE37">
            <v>0</v>
          </cell>
          <cell r="AI37">
            <v>0</v>
          </cell>
        </row>
        <row r="38">
          <cell r="G38" t="str">
            <v>105475-P.S.R. HORCON</v>
          </cell>
          <cell r="O38">
            <v>1</v>
          </cell>
          <cell r="Z38" t="str">
            <v>105444-P.S.R. HUINTIL</v>
          </cell>
          <cell r="AD38">
            <v>0</v>
          </cell>
        </row>
        <row r="39">
          <cell r="G39" t="str">
            <v>105476-P.S.R. MONTE GRANDE</v>
          </cell>
          <cell r="M39">
            <v>2</v>
          </cell>
          <cell r="Z39" t="str">
            <v>105445-P.S.R. LIMAHUIDA</v>
          </cell>
          <cell r="AC39">
            <v>0</v>
          </cell>
          <cell r="AG39">
            <v>0</v>
          </cell>
          <cell r="AH39">
            <v>0</v>
          </cell>
        </row>
        <row r="40">
          <cell r="G40" t="str">
            <v>105477-P.S.R. PISCO ELQUI</v>
          </cell>
          <cell r="N40">
            <v>2</v>
          </cell>
          <cell r="O40">
            <v>0</v>
          </cell>
          <cell r="Z40" t="str">
            <v>105449-P.S.R. TUNGA NORTE</v>
          </cell>
          <cell r="AC40">
            <v>0</v>
          </cell>
          <cell r="AD40">
            <v>0</v>
          </cell>
        </row>
        <row r="41">
          <cell r="G41" t="str">
            <v>04106-VICUÑA</v>
          </cell>
          <cell r="H41">
            <v>5</v>
          </cell>
          <cell r="I41">
            <v>16</v>
          </cell>
          <cell r="J41">
            <v>8</v>
          </cell>
          <cell r="K41">
            <v>10</v>
          </cell>
          <cell r="L41">
            <v>3</v>
          </cell>
          <cell r="M41">
            <v>10</v>
          </cell>
          <cell r="N41">
            <v>5</v>
          </cell>
          <cell r="O41">
            <v>15</v>
          </cell>
          <cell r="P41">
            <v>5</v>
          </cell>
          <cell r="Z41" t="str">
            <v>105485-P.S.R. PLAN DE HORNOS</v>
          </cell>
          <cell r="AB41">
            <v>0</v>
          </cell>
        </row>
        <row r="42">
          <cell r="G42" t="str">
            <v>105107-HOSPITAL VICUÑA</v>
          </cell>
          <cell r="H42">
            <v>3</v>
          </cell>
          <cell r="I42">
            <v>14</v>
          </cell>
          <cell r="J42">
            <v>8</v>
          </cell>
          <cell r="K42">
            <v>8</v>
          </cell>
          <cell r="L42">
            <v>2</v>
          </cell>
          <cell r="M42">
            <v>8</v>
          </cell>
          <cell r="N42">
            <v>5</v>
          </cell>
          <cell r="O42">
            <v>12</v>
          </cell>
          <cell r="P42">
            <v>4</v>
          </cell>
          <cell r="Z42" t="str">
            <v>105486-P.S.R. TUNGA SUR</v>
          </cell>
          <cell r="AA42">
            <v>0</v>
          </cell>
        </row>
        <row r="43">
          <cell r="G43" t="str">
            <v>105467-P.S.R. DIAGUITAS</v>
          </cell>
          <cell r="K43">
            <v>1</v>
          </cell>
          <cell r="M43">
            <v>1</v>
          </cell>
          <cell r="N43">
            <v>0</v>
          </cell>
          <cell r="Z43" t="str">
            <v>105496-P.S.R. PINTACURA SUR</v>
          </cell>
          <cell r="AD43">
            <v>0</v>
          </cell>
          <cell r="AE43">
            <v>0</v>
          </cell>
          <cell r="AG43">
            <v>0</v>
          </cell>
        </row>
        <row r="44">
          <cell r="G44" t="str">
            <v>105468-P.S.R. EL MOLLE</v>
          </cell>
          <cell r="K44">
            <v>0</v>
          </cell>
          <cell r="L44">
            <v>1</v>
          </cell>
          <cell r="P44">
            <v>1</v>
          </cell>
          <cell r="Z44" t="str">
            <v>04202-CANELA</v>
          </cell>
          <cell r="AA44">
            <v>0</v>
          </cell>
          <cell r="AB44">
            <v>0</v>
          </cell>
          <cell r="AC44">
            <v>0</v>
          </cell>
          <cell r="AD44">
            <v>1</v>
          </cell>
          <cell r="AE44">
            <v>0</v>
          </cell>
          <cell r="AF44">
            <v>0</v>
          </cell>
          <cell r="AG44">
            <v>2</v>
          </cell>
          <cell r="AH44">
            <v>7</v>
          </cell>
          <cell r="AI44">
            <v>0</v>
          </cell>
        </row>
        <row r="45">
          <cell r="G45" t="str">
            <v>105469-P.S.R. EL TAMBO</v>
          </cell>
          <cell r="M45">
            <v>0</v>
          </cell>
          <cell r="Z45" t="str">
            <v>105309-CES. RURAL CANELA</v>
          </cell>
          <cell r="AC45">
            <v>0</v>
          </cell>
          <cell r="AF45">
            <v>0</v>
          </cell>
          <cell r="AG45">
            <v>1</v>
          </cell>
          <cell r="AH45">
            <v>7</v>
          </cell>
          <cell r="AI45">
            <v>0</v>
          </cell>
        </row>
        <row r="46">
          <cell r="G46" t="str">
            <v>105471-P.S.R. PERALILLO</v>
          </cell>
          <cell r="H46">
            <v>1</v>
          </cell>
          <cell r="M46">
            <v>0</v>
          </cell>
          <cell r="N46">
            <v>0</v>
          </cell>
          <cell r="O46">
            <v>2</v>
          </cell>
          <cell r="Z46" t="str">
            <v>105450-P.S.R. MINCHA NORTE            </v>
          </cell>
          <cell r="AE46">
            <v>0</v>
          </cell>
          <cell r="AF46">
            <v>0</v>
          </cell>
          <cell r="AH46">
            <v>0</v>
          </cell>
        </row>
        <row r="47">
          <cell r="G47" t="str">
            <v>105472-P.S.R. RIVADAVIA</v>
          </cell>
          <cell r="H47">
            <v>0</v>
          </cell>
          <cell r="K47">
            <v>1</v>
          </cell>
          <cell r="P47">
            <v>0</v>
          </cell>
          <cell r="Z47" t="str">
            <v>105451-P.S.R. AGUA FRIA</v>
          </cell>
          <cell r="AD47">
            <v>0</v>
          </cell>
        </row>
        <row r="48">
          <cell r="G48" t="str">
            <v>105473-P.S.R. TALCUNA</v>
          </cell>
          <cell r="O48">
            <v>1</v>
          </cell>
          <cell r="Z48" t="str">
            <v>105482-P.S.R. CANELA ALTA</v>
          </cell>
          <cell r="AA48">
            <v>0</v>
          </cell>
          <cell r="AB48">
            <v>0</v>
          </cell>
        </row>
        <row r="49">
          <cell r="G49" t="str">
            <v>105502-P.S.R. CALINGASTA</v>
          </cell>
          <cell r="H49">
            <v>1</v>
          </cell>
          <cell r="I49">
            <v>2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Z49" t="str">
            <v>105484-P.S.R. HUENTELAUQUEN</v>
          </cell>
          <cell r="AD49">
            <v>1</v>
          </cell>
          <cell r="AG49">
            <v>0</v>
          </cell>
        </row>
        <row r="50">
          <cell r="G50" t="str">
            <v>105509-P.S.R. GUALLIGUAICA</v>
          </cell>
          <cell r="P50">
            <v>0</v>
          </cell>
          <cell r="Z50" t="str">
            <v>105488-P.S.R. ESPIRITU SANTO</v>
          </cell>
          <cell r="AC50">
            <v>0</v>
          </cell>
        </row>
        <row r="51">
          <cell r="G51" t="str">
            <v>04201-ILLAPEL</v>
          </cell>
          <cell r="H51">
            <v>5</v>
          </cell>
          <cell r="I51">
            <v>8</v>
          </cell>
          <cell r="J51">
            <v>6</v>
          </cell>
          <cell r="K51">
            <v>7</v>
          </cell>
          <cell r="L51">
            <v>15</v>
          </cell>
          <cell r="M51">
            <v>11</v>
          </cell>
          <cell r="N51">
            <v>15</v>
          </cell>
          <cell r="O51">
            <v>23</v>
          </cell>
          <cell r="P51">
            <v>10</v>
          </cell>
          <cell r="Z51" t="str">
            <v>105498-P.S.R. QUEBRADA DE LINARES</v>
          </cell>
          <cell r="AD51">
            <v>0</v>
          </cell>
          <cell r="AG51">
            <v>1</v>
          </cell>
        </row>
        <row r="52">
          <cell r="G52" t="str">
            <v>105103-HOSPITAL ILLAPEL</v>
          </cell>
          <cell r="I52">
            <v>3</v>
          </cell>
          <cell r="J52">
            <v>5</v>
          </cell>
          <cell r="K52">
            <v>6</v>
          </cell>
          <cell r="L52">
            <v>10</v>
          </cell>
          <cell r="M52">
            <v>8</v>
          </cell>
          <cell r="N52">
            <v>9</v>
          </cell>
          <cell r="O52">
            <v>15</v>
          </cell>
          <cell r="P52">
            <v>5</v>
          </cell>
          <cell r="Z52" t="str">
            <v>04203-LOS VILOS</v>
          </cell>
          <cell r="AA52">
            <v>3</v>
          </cell>
          <cell r="AB52">
            <v>7</v>
          </cell>
          <cell r="AC52">
            <v>1</v>
          </cell>
          <cell r="AD52">
            <v>1</v>
          </cell>
          <cell r="AE52">
            <v>1</v>
          </cell>
          <cell r="AF52">
            <v>10</v>
          </cell>
          <cell r="AG52">
            <v>7</v>
          </cell>
          <cell r="AH52">
            <v>7</v>
          </cell>
          <cell r="AI52">
            <v>3</v>
          </cell>
        </row>
        <row r="53">
          <cell r="G53" t="str">
            <v>105326-CESFAM SAN RAFAEL</v>
          </cell>
          <cell r="H53">
            <v>4</v>
          </cell>
          <cell r="I53">
            <v>4</v>
          </cell>
          <cell r="L53">
            <v>4</v>
          </cell>
          <cell r="M53">
            <v>3</v>
          </cell>
          <cell r="N53">
            <v>2</v>
          </cell>
          <cell r="O53">
            <v>5</v>
          </cell>
          <cell r="P53">
            <v>4</v>
          </cell>
          <cell r="Z53" t="str">
            <v>105108-HOSPITAL LOS VILOS</v>
          </cell>
          <cell r="AA53">
            <v>3</v>
          </cell>
          <cell r="AB53">
            <v>7</v>
          </cell>
          <cell r="AC53">
            <v>1</v>
          </cell>
          <cell r="AD53">
            <v>1</v>
          </cell>
          <cell r="AE53">
            <v>1</v>
          </cell>
          <cell r="AF53">
            <v>7</v>
          </cell>
          <cell r="AG53">
            <v>7</v>
          </cell>
          <cell r="AH53">
            <v>7</v>
          </cell>
          <cell r="AI53">
            <v>3</v>
          </cell>
        </row>
        <row r="54">
          <cell r="G54" t="str">
            <v>105443-P.S.R. CARCAMO                   </v>
          </cell>
          <cell r="N54">
            <v>1</v>
          </cell>
          <cell r="O54">
            <v>1</v>
          </cell>
          <cell r="P54">
            <v>0</v>
          </cell>
          <cell r="Z54" t="str">
            <v>105478-P.S.R. CAIMANES                   </v>
          </cell>
          <cell r="AF54">
            <v>3</v>
          </cell>
          <cell r="AI54">
            <v>0</v>
          </cell>
        </row>
        <row r="55">
          <cell r="G55" t="str">
            <v>105445-P.S.R. LIMAHUIDA</v>
          </cell>
          <cell r="N55">
            <v>1</v>
          </cell>
          <cell r="O55">
            <v>1</v>
          </cell>
          <cell r="Z55" t="str">
            <v>105479-P.S.R. GUANGUALI</v>
          </cell>
          <cell r="AE55">
            <v>0</v>
          </cell>
          <cell r="AG55">
            <v>0</v>
          </cell>
        </row>
        <row r="56">
          <cell r="G56" t="str">
            <v>105446-P.S.R. MATANCILLA</v>
          </cell>
          <cell r="N56">
            <v>0</v>
          </cell>
          <cell r="Z56" t="str">
            <v>105480-P.S.R. QUILIMARI</v>
          </cell>
          <cell r="AB56">
            <v>0</v>
          </cell>
        </row>
        <row r="57">
          <cell r="G57" t="str">
            <v>105447-P.S.R. PERALILLO</v>
          </cell>
          <cell r="N57">
            <v>0</v>
          </cell>
          <cell r="Z57" t="str">
            <v>04204-SALAMANCA</v>
          </cell>
          <cell r="AA57">
            <v>2</v>
          </cell>
          <cell r="AB57">
            <v>13</v>
          </cell>
          <cell r="AC57">
            <v>8</v>
          </cell>
          <cell r="AD57">
            <v>1</v>
          </cell>
          <cell r="AE57">
            <v>2</v>
          </cell>
          <cell r="AF57">
            <v>13</v>
          </cell>
          <cell r="AG57">
            <v>9</v>
          </cell>
          <cell r="AH57">
            <v>5</v>
          </cell>
          <cell r="AI57">
            <v>4</v>
          </cell>
        </row>
        <row r="58">
          <cell r="G58" t="str">
            <v>105448-P.S.R. SANTA VIRGINIA</v>
          </cell>
          <cell r="O58">
            <v>1</v>
          </cell>
          <cell r="Z58" t="str">
            <v>105104-HOSPITAL SALAMANCA</v>
          </cell>
          <cell r="AA58">
            <v>0</v>
          </cell>
          <cell r="AB58">
            <v>13</v>
          </cell>
          <cell r="AC58">
            <v>6</v>
          </cell>
          <cell r="AD58">
            <v>1</v>
          </cell>
          <cell r="AE58">
            <v>0</v>
          </cell>
          <cell r="AF58">
            <v>12</v>
          </cell>
          <cell r="AG58">
            <v>8</v>
          </cell>
          <cell r="AH58">
            <v>4</v>
          </cell>
          <cell r="AI58">
            <v>4</v>
          </cell>
        </row>
        <row r="59">
          <cell r="G59" t="str">
            <v>105449-P.S.R. TUNGA NORTE</v>
          </cell>
          <cell r="O59">
            <v>0</v>
          </cell>
          <cell r="P59">
            <v>1</v>
          </cell>
          <cell r="Z59" t="str">
            <v>105452-P.S.R. CUNCUMEN                 </v>
          </cell>
          <cell r="AA59">
            <v>0</v>
          </cell>
          <cell r="AB59">
            <v>0</v>
          </cell>
          <cell r="AD59">
            <v>0</v>
          </cell>
          <cell r="AE59">
            <v>1</v>
          </cell>
          <cell r="AF59">
            <v>1</v>
          </cell>
          <cell r="AG59">
            <v>0</v>
          </cell>
        </row>
        <row r="60">
          <cell r="G60" t="str">
            <v>105485-P.S.R. PLAN DE HORNOS</v>
          </cell>
          <cell r="H60">
            <v>0</v>
          </cell>
          <cell r="I60">
            <v>1</v>
          </cell>
          <cell r="J60">
            <v>1</v>
          </cell>
          <cell r="K60">
            <v>1</v>
          </cell>
          <cell r="L60">
            <v>0</v>
          </cell>
          <cell r="O60">
            <v>0</v>
          </cell>
          <cell r="Z60" t="str">
            <v>105453-P.S.R. TRANQUILLA</v>
          </cell>
          <cell r="AG60">
            <v>1</v>
          </cell>
        </row>
        <row r="61">
          <cell r="G61" t="str">
            <v>105487-P.S.R. CAÑAS UNO</v>
          </cell>
          <cell r="H61">
            <v>0</v>
          </cell>
          <cell r="I61">
            <v>0</v>
          </cell>
          <cell r="J61">
            <v>0</v>
          </cell>
          <cell r="L61">
            <v>1</v>
          </cell>
          <cell r="M61">
            <v>0</v>
          </cell>
          <cell r="N61">
            <v>2</v>
          </cell>
          <cell r="O61">
            <v>0</v>
          </cell>
          <cell r="P61">
            <v>0</v>
          </cell>
          <cell r="Z61" t="str">
            <v>105454-P.S.R. CUNLAGUA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</row>
        <row r="62">
          <cell r="G62" t="str">
            <v>105496-P.S.R. PINTACURA SUR</v>
          </cell>
          <cell r="H62">
            <v>1</v>
          </cell>
          <cell r="J62">
            <v>0</v>
          </cell>
          <cell r="P62">
            <v>0</v>
          </cell>
          <cell r="Z62" t="str">
            <v>105455-P.S.R. CHILLEPIN</v>
          </cell>
          <cell r="AA62">
            <v>2</v>
          </cell>
          <cell r="AB62">
            <v>0</v>
          </cell>
          <cell r="AE62">
            <v>1</v>
          </cell>
          <cell r="AH62">
            <v>0</v>
          </cell>
        </row>
        <row r="63">
          <cell r="G63" t="str">
            <v>04202-CANELA</v>
          </cell>
          <cell r="H63">
            <v>5</v>
          </cell>
          <cell r="I63">
            <v>6</v>
          </cell>
          <cell r="J63">
            <v>5</v>
          </cell>
          <cell r="K63">
            <v>5</v>
          </cell>
          <cell r="L63">
            <v>4</v>
          </cell>
          <cell r="M63">
            <v>4</v>
          </cell>
          <cell r="N63">
            <v>4</v>
          </cell>
          <cell r="O63">
            <v>3</v>
          </cell>
          <cell r="P63">
            <v>1</v>
          </cell>
          <cell r="Z63" t="str">
            <v>105456-P.S.R. LLIMPO</v>
          </cell>
          <cell r="AC63">
            <v>1</v>
          </cell>
          <cell r="AG63">
            <v>0</v>
          </cell>
        </row>
        <row r="64">
          <cell r="G64" t="str">
            <v>105309-CES. RURAL CANELA</v>
          </cell>
          <cell r="H64">
            <v>0</v>
          </cell>
          <cell r="I64">
            <v>5</v>
          </cell>
          <cell r="J64">
            <v>4</v>
          </cell>
          <cell r="K64">
            <v>2</v>
          </cell>
          <cell r="L64">
            <v>4</v>
          </cell>
          <cell r="M64">
            <v>2</v>
          </cell>
          <cell r="N64">
            <v>4</v>
          </cell>
          <cell r="O64">
            <v>2</v>
          </cell>
          <cell r="P64">
            <v>1</v>
          </cell>
          <cell r="Z64" t="str">
            <v>105457-P.S.R. SAN AGUSTIN</v>
          </cell>
          <cell r="AA64">
            <v>0</v>
          </cell>
        </row>
        <row r="65">
          <cell r="G65" t="str">
            <v>105450-P.S.R. MINCHA NORTE            </v>
          </cell>
          <cell r="H65">
            <v>1</v>
          </cell>
          <cell r="I65">
            <v>0</v>
          </cell>
          <cell r="J65">
            <v>0</v>
          </cell>
          <cell r="M65">
            <v>0</v>
          </cell>
          <cell r="P65">
            <v>0</v>
          </cell>
          <cell r="Z65" t="str">
            <v>105458-P.S.R. TAHUINCO</v>
          </cell>
          <cell r="AC65">
            <v>0</v>
          </cell>
          <cell r="AE65">
            <v>0</v>
          </cell>
          <cell r="AI65">
            <v>0</v>
          </cell>
        </row>
        <row r="66">
          <cell r="G66" t="str">
            <v>105451-P.S.R. AGUA FRIA</v>
          </cell>
          <cell r="H66">
            <v>1</v>
          </cell>
          <cell r="I66">
            <v>0</v>
          </cell>
          <cell r="K66">
            <v>1</v>
          </cell>
          <cell r="Z66" t="str">
            <v>105491-P.S.R. QUELEN BAJO</v>
          </cell>
          <cell r="AA66">
            <v>0</v>
          </cell>
          <cell r="AB66">
            <v>0</v>
          </cell>
          <cell r="AD66">
            <v>0</v>
          </cell>
          <cell r="AG66">
            <v>0</v>
          </cell>
          <cell r="AH66">
            <v>1</v>
          </cell>
        </row>
        <row r="67">
          <cell r="G67" t="str">
            <v>105482-P.S.R. CANELA ALTA</v>
          </cell>
          <cell r="H67">
            <v>0</v>
          </cell>
          <cell r="I67">
            <v>0</v>
          </cell>
          <cell r="J67">
            <v>0</v>
          </cell>
          <cell r="M67">
            <v>1</v>
          </cell>
          <cell r="Z67" t="str">
            <v>105492-P.S.R. CAMISA</v>
          </cell>
          <cell r="AG67">
            <v>0</v>
          </cell>
        </row>
        <row r="68">
          <cell r="G68" t="str">
            <v>105483-P.S.R. LOS RULOS</v>
          </cell>
          <cell r="H68">
            <v>2</v>
          </cell>
          <cell r="Z68" t="str">
            <v>105501-P.S.R. ARBOLEDA GRANDE</v>
          </cell>
          <cell r="AA68">
            <v>0</v>
          </cell>
          <cell r="AB68">
            <v>0</v>
          </cell>
          <cell r="AC68">
            <v>1</v>
          </cell>
          <cell r="AE68">
            <v>0</v>
          </cell>
          <cell r="AG68">
            <v>0</v>
          </cell>
          <cell r="AI68">
            <v>0</v>
          </cell>
        </row>
        <row r="69">
          <cell r="G69" t="str">
            <v>105484-P.S.R. HUENTELAUQUEN</v>
          </cell>
          <cell r="I69">
            <v>0</v>
          </cell>
          <cell r="J69">
            <v>1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Z69" t="str">
            <v>04301-OVALLE</v>
          </cell>
          <cell r="AA69">
            <v>6</v>
          </cell>
          <cell r="AB69">
            <v>10</v>
          </cell>
          <cell r="AC69">
            <v>6</v>
          </cell>
          <cell r="AD69">
            <v>3</v>
          </cell>
          <cell r="AE69">
            <v>3</v>
          </cell>
          <cell r="AF69">
            <v>22</v>
          </cell>
          <cell r="AG69">
            <v>6</v>
          </cell>
          <cell r="AH69">
            <v>5</v>
          </cell>
          <cell r="AI69">
            <v>2</v>
          </cell>
        </row>
        <row r="70">
          <cell r="G70" t="str">
            <v>105488-P.S.R. ESPIRITU SANTO</v>
          </cell>
          <cell r="H70">
            <v>1</v>
          </cell>
          <cell r="I70">
            <v>1</v>
          </cell>
          <cell r="M70">
            <v>0</v>
          </cell>
          <cell r="Z70" t="str">
            <v>105315-CES. RURAL C. DE TAMAYA</v>
          </cell>
          <cell r="AB70">
            <v>1</v>
          </cell>
          <cell r="AC70">
            <v>0</v>
          </cell>
          <cell r="AD70">
            <v>0</v>
          </cell>
          <cell r="AE70">
            <v>1</v>
          </cell>
          <cell r="AF70">
            <v>0</v>
          </cell>
          <cell r="AG70">
            <v>0</v>
          </cell>
        </row>
        <row r="71">
          <cell r="G71" t="str">
            <v>105493-P.S.R. MINCHA SUR</v>
          </cell>
          <cell r="M71">
            <v>1</v>
          </cell>
          <cell r="O71">
            <v>1</v>
          </cell>
          <cell r="Z71" t="str">
            <v>105317-CES. JORGE JORDAN D.</v>
          </cell>
          <cell r="AA71">
            <v>1</v>
          </cell>
          <cell r="AB71">
            <v>1</v>
          </cell>
          <cell r="AC71">
            <v>3</v>
          </cell>
          <cell r="AD71">
            <v>0</v>
          </cell>
          <cell r="AE71">
            <v>1</v>
          </cell>
          <cell r="AF71">
            <v>4</v>
          </cell>
          <cell r="AG71">
            <v>0</v>
          </cell>
          <cell r="AH71">
            <v>0</v>
          </cell>
          <cell r="AI71">
            <v>0</v>
          </cell>
        </row>
        <row r="72">
          <cell r="G72" t="str">
            <v>105497-P.S.R. JABONERIA</v>
          </cell>
          <cell r="K72">
            <v>1</v>
          </cell>
          <cell r="Z72" t="str">
            <v>105322-CES. MARCOS MACUADA</v>
          </cell>
          <cell r="AA72">
            <v>1</v>
          </cell>
          <cell r="AB72">
            <v>0</v>
          </cell>
          <cell r="AC72">
            <v>2</v>
          </cell>
          <cell r="AD72">
            <v>2</v>
          </cell>
          <cell r="AF72">
            <v>10</v>
          </cell>
          <cell r="AG72">
            <v>1</v>
          </cell>
          <cell r="AH72">
            <v>1</v>
          </cell>
          <cell r="AI72">
            <v>0</v>
          </cell>
        </row>
        <row r="73">
          <cell r="G73" t="str">
            <v>105498-P.S.R. QUEBRADA DE LINARES</v>
          </cell>
          <cell r="M73">
            <v>0</v>
          </cell>
          <cell r="N73">
            <v>0</v>
          </cell>
          <cell r="Z73" t="str">
            <v>105324-CES. SOTAQUI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H73">
            <v>1</v>
          </cell>
          <cell r="AI73">
            <v>0</v>
          </cell>
        </row>
        <row r="74">
          <cell r="G74" t="str">
            <v>04203-LOS VILOS</v>
          </cell>
          <cell r="H74">
            <v>6</v>
          </cell>
          <cell r="I74">
            <v>4</v>
          </cell>
          <cell r="J74">
            <v>3</v>
          </cell>
          <cell r="K74">
            <v>2</v>
          </cell>
          <cell r="L74">
            <v>9</v>
          </cell>
          <cell r="M74">
            <v>6</v>
          </cell>
          <cell r="N74">
            <v>6</v>
          </cell>
          <cell r="O74">
            <v>12</v>
          </cell>
          <cell r="P74">
            <v>6</v>
          </cell>
          <cell r="Z74" t="str">
            <v>105415-P.S.R. BARRAZA</v>
          </cell>
          <cell r="AA74">
            <v>1</v>
          </cell>
          <cell r="AC74">
            <v>0</v>
          </cell>
          <cell r="AF74">
            <v>2</v>
          </cell>
          <cell r="AH74">
            <v>1</v>
          </cell>
          <cell r="AI74">
            <v>1</v>
          </cell>
        </row>
        <row r="75">
          <cell r="G75" t="str">
            <v>105108-HOSPITAL LOS VILOS</v>
          </cell>
          <cell r="H75">
            <v>3</v>
          </cell>
          <cell r="I75">
            <v>4</v>
          </cell>
          <cell r="J75">
            <v>2</v>
          </cell>
          <cell r="K75">
            <v>2</v>
          </cell>
          <cell r="L75">
            <v>8</v>
          </cell>
          <cell r="M75">
            <v>4</v>
          </cell>
          <cell r="N75">
            <v>6</v>
          </cell>
          <cell r="O75">
            <v>11</v>
          </cell>
          <cell r="P75">
            <v>4</v>
          </cell>
          <cell r="Z75" t="str">
            <v>105416-P.S.R. CAMARICO                  </v>
          </cell>
          <cell r="AA75">
            <v>0</v>
          </cell>
          <cell r="AB75">
            <v>0</v>
          </cell>
          <cell r="AH75">
            <v>1</v>
          </cell>
          <cell r="AI75">
            <v>0</v>
          </cell>
        </row>
        <row r="76">
          <cell r="G76" t="str">
            <v>105478-P.S.R. CAIMANES                   </v>
          </cell>
          <cell r="H76">
            <v>2</v>
          </cell>
          <cell r="I76">
            <v>0</v>
          </cell>
          <cell r="J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2</v>
          </cell>
          <cell r="Z76" t="str">
            <v>105417-P.S.R. ALCONES BAJOS</v>
          </cell>
          <cell r="AA76">
            <v>1</v>
          </cell>
          <cell r="AB76">
            <v>0</v>
          </cell>
          <cell r="AE76">
            <v>0</v>
          </cell>
          <cell r="AG76">
            <v>0</v>
          </cell>
          <cell r="AH76">
            <v>0</v>
          </cell>
        </row>
        <row r="77">
          <cell r="G77" t="str">
            <v>105479-P.S.R. GUANGUALI</v>
          </cell>
          <cell r="H77">
            <v>1</v>
          </cell>
          <cell r="I77">
            <v>0</v>
          </cell>
          <cell r="L77">
            <v>0</v>
          </cell>
          <cell r="M77">
            <v>1</v>
          </cell>
          <cell r="N77">
            <v>0</v>
          </cell>
          <cell r="O77">
            <v>0</v>
          </cell>
          <cell r="P77">
            <v>0</v>
          </cell>
          <cell r="Z77" t="str">
            <v>105419-P.S.R. LAS SOSSAS</v>
          </cell>
          <cell r="AC77">
            <v>0</v>
          </cell>
          <cell r="AH77">
            <v>0</v>
          </cell>
          <cell r="AI77">
            <v>1</v>
          </cell>
        </row>
        <row r="78">
          <cell r="G78" t="str">
            <v>105480-P.S.R. QUILIMARI</v>
          </cell>
          <cell r="H78">
            <v>0</v>
          </cell>
          <cell r="I78">
            <v>0</v>
          </cell>
          <cell r="O78">
            <v>1</v>
          </cell>
          <cell r="Z78" t="str">
            <v>105420-P.S.R. LIMARI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1</v>
          </cell>
          <cell r="AG78">
            <v>5</v>
          </cell>
          <cell r="AH78">
            <v>1</v>
          </cell>
          <cell r="AI78">
            <v>0</v>
          </cell>
        </row>
        <row r="79">
          <cell r="G79" t="str">
            <v>105481-P.S.R. TILAMA</v>
          </cell>
          <cell r="H79">
            <v>0</v>
          </cell>
          <cell r="L79">
            <v>0</v>
          </cell>
          <cell r="P79">
            <v>0</v>
          </cell>
          <cell r="Z79" t="str">
            <v>105422-P.S.R. HORNILLOS</v>
          </cell>
          <cell r="AI79">
            <v>0</v>
          </cell>
        </row>
        <row r="80">
          <cell r="G80" t="str">
            <v>105511-P.S.R. LOS CONDORES</v>
          </cell>
          <cell r="P80">
            <v>0</v>
          </cell>
          <cell r="Z80" t="str">
            <v>105437-P.S.R. CHALINGA</v>
          </cell>
          <cell r="AD80">
            <v>0</v>
          </cell>
          <cell r="AH80">
            <v>0</v>
          </cell>
        </row>
        <row r="81">
          <cell r="G81" t="str">
            <v>04204-SALAMANCA</v>
          </cell>
          <cell r="H81">
            <v>16</v>
          </cell>
          <cell r="I81">
            <v>10</v>
          </cell>
          <cell r="J81">
            <v>13</v>
          </cell>
          <cell r="K81">
            <v>8</v>
          </cell>
          <cell r="L81">
            <v>16</v>
          </cell>
          <cell r="M81">
            <v>8</v>
          </cell>
          <cell r="N81">
            <v>17</v>
          </cell>
          <cell r="O81">
            <v>9</v>
          </cell>
          <cell r="P81">
            <v>11</v>
          </cell>
          <cell r="Z81" t="str">
            <v>105439-P.S.R. CERRO BLANCO</v>
          </cell>
          <cell r="AA81">
            <v>0</v>
          </cell>
          <cell r="AB81">
            <v>1</v>
          </cell>
          <cell r="AG81">
            <v>0</v>
          </cell>
          <cell r="AI81">
            <v>0</v>
          </cell>
        </row>
        <row r="82">
          <cell r="G82" t="str">
            <v>105104-HOSPITAL SALAMANCA</v>
          </cell>
          <cell r="H82">
            <v>9</v>
          </cell>
          <cell r="I82">
            <v>6</v>
          </cell>
          <cell r="J82">
            <v>10</v>
          </cell>
          <cell r="K82">
            <v>6</v>
          </cell>
          <cell r="L82">
            <v>6</v>
          </cell>
          <cell r="M82">
            <v>5</v>
          </cell>
          <cell r="N82">
            <v>13</v>
          </cell>
          <cell r="O82">
            <v>6</v>
          </cell>
          <cell r="P82">
            <v>9</v>
          </cell>
          <cell r="Z82" t="str">
            <v>105507-P.S.R. HUAMALATA</v>
          </cell>
          <cell r="AA82">
            <v>0</v>
          </cell>
          <cell r="AC82">
            <v>0</v>
          </cell>
          <cell r="AE82">
            <v>1</v>
          </cell>
          <cell r="AF82">
            <v>4</v>
          </cell>
          <cell r="AH82">
            <v>0</v>
          </cell>
        </row>
        <row r="83">
          <cell r="G83" t="str">
            <v>105452-P.S.R. CUNCUMEN                 </v>
          </cell>
          <cell r="H83">
            <v>6</v>
          </cell>
          <cell r="I83">
            <v>3</v>
          </cell>
          <cell r="J83">
            <v>1</v>
          </cell>
          <cell r="K83">
            <v>0</v>
          </cell>
          <cell r="L83">
            <v>5</v>
          </cell>
          <cell r="M83">
            <v>0</v>
          </cell>
          <cell r="N83">
            <v>0</v>
          </cell>
          <cell r="O83">
            <v>1</v>
          </cell>
          <cell r="P83">
            <v>1</v>
          </cell>
          <cell r="Z83" t="str">
            <v>105510-P.S.R. RECOLETA</v>
          </cell>
          <cell r="AA83">
            <v>0</v>
          </cell>
          <cell r="AB83">
            <v>1</v>
          </cell>
          <cell r="AC83">
            <v>1</v>
          </cell>
          <cell r="AD83">
            <v>0</v>
          </cell>
          <cell r="AE83">
            <v>0</v>
          </cell>
          <cell r="AF83">
            <v>1</v>
          </cell>
          <cell r="AG83">
            <v>0</v>
          </cell>
          <cell r="AH83">
            <v>0</v>
          </cell>
          <cell r="AI83">
            <v>0</v>
          </cell>
        </row>
        <row r="84">
          <cell r="G84" t="str">
            <v>105453-P.S.R. TRANQUILLA</v>
          </cell>
          <cell r="H84">
            <v>0</v>
          </cell>
          <cell r="I84">
            <v>0</v>
          </cell>
          <cell r="L84">
            <v>0</v>
          </cell>
          <cell r="O84">
            <v>0</v>
          </cell>
          <cell r="P84">
            <v>1</v>
          </cell>
          <cell r="Z84" t="str">
            <v>105722-CECOF SAN JOSE DE LA DEHESA</v>
          </cell>
          <cell r="AA84">
            <v>0</v>
          </cell>
          <cell r="AB84">
            <v>1</v>
          </cell>
          <cell r="AC84">
            <v>0</v>
          </cell>
          <cell r="AD84">
            <v>1</v>
          </cell>
          <cell r="AH84">
            <v>0</v>
          </cell>
        </row>
        <row r="85">
          <cell r="G85" t="str">
            <v>105454-P.S.R. CUNLAGUA</v>
          </cell>
          <cell r="L85">
            <v>0</v>
          </cell>
          <cell r="O85">
            <v>1</v>
          </cell>
          <cell r="P85">
            <v>0</v>
          </cell>
          <cell r="Z85" t="str">
            <v>105723-CECOF LIMARI</v>
          </cell>
          <cell r="AA85">
            <v>2</v>
          </cell>
          <cell r="AB85">
            <v>5</v>
          </cell>
          <cell r="AE85">
            <v>0</v>
          </cell>
        </row>
        <row r="86">
          <cell r="G86" t="str">
            <v>105455-P.S.R. CHILLEPIN</v>
          </cell>
          <cell r="H86">
            <v>0</v>
          </cell>
          <cell r="I86">
            <v>0</v>
          </cell>
          <cell r="K86">
            <v>2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  <cell r="Z86" t="str">
            <v>04302-COMBARBALÁ</v>
          </cell>
          <cell r="AA86">
            <v>3</v>
          </cell>
          <cell r="AB86">
            <v>0</v>
          </cell>
          <cell r="AC86">
            <v>0</v>
          </cell>
          <cell r="AD86">
            <v>1</v>
          </cell>
          <cell r="AE86">
            <v>1</v>
          </cell>
          <cell r="AF86">
            <v>0</v>
          </cell>
          <cell r="AG86">
            <v>1</v>
          </cell>
          <cell r="AH86">
            <v>0</v>
          </cell>
          <cell r="AI86">
            <v>1</v>
          </cell>
        </row>
        <row r="87">
          <cell r="G87" t="str">
            <v>105456-P.S.R. LLIMPO</v>
          </cell>
          <cell r="H87">
            <v>0</v>
          </cell>
          <cell r="L87">
            <v>4</v>
          </cell>
          <cell r="M87">
            <v>1</v>
          </cell>
          <cell r="N87">
            <v>0</v>
          </cell>
          <cell r="O87">
            <v>0</v>
          </cell>
          <cell r="Z87" t="str">
            <v>105105-HOSPITAL COMBARBALA</v>
          </cell>
          <cell r="AA87">
            <v>1</v>
          </cell>
          <cell r="AB87">
            <v>0</v>
          </cell>
          <cell r="AC87">
            <v>0</v>
          </cell>
          <cell r="AD87">
            <v>0</v>
          </cell>
          <cell r="AE87">
            <v>1</v>
          </cell>
          <cell r="AF87">
            <v>0</v>
          </cell>
          <cell r="AG87">
            <v>1</v>
          </cell>
          <cell r="AH87">
            <v>0</v>
          </cell>
          <cell r="AI87">
            <v>0</v>
          </cell>
        </row>
        <row r="88">
          <cell r="G88" t="str">
            <v>105457-P.S.R. SAN AGUSTIN</v>
          </cell>
          <cell r="H88">
            <v>1</v>
          </cell>
          <cell r="I88">
            <v>1</v>
          </cell>
          <cell r="J88">
            <v>1</v>
          </cell>
          <cell r="K88">
            <v>0</v>
          </cell>
          <cell r="M88">
            <v>1</v>
          </cell>
          <cell r="N88">
            <v>0</v>
          </cell>
          <cell r="P88">
            <v>0</v>
          </cell>
          <cell r="Z88" t="str">
            <v>105434-P.S.R. SAN MARCOS</v>
          </cell>
          <cell r="AG88">
            <v>0</v>
          </cell>
        </row>
        <row r="89">
          <cell r="G89" t="str">
            <v>105458-P.S.R. TAHUINCO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N89">
            <v>1</v>
          </cell>
          <cell r="Z89" t="str">
            <v>105441-P.S.R. MANQUEHUA</v>
          </cell>
          <cell r="AH89">
            <v>0</v>
          </cell>
          <cell r="AI89">
            <v>0</v>
          </cell>
        </row>
        <row r="90">
          <cell r="G90" t="str">
            <v>105491-P.S.R. QUELEN BAJO</v>
          </cell>
          <cell r="J90">
            <v>1</v>
          </cell>
          <cell r="M90">
            <v>1</v>
          </cell>
          <cell r="N90">
            <v>1</v>
          </cell>
          <cell r="O90">
            <v>0</v>
          </cell>
          <cell r="Z90" t="str">
            <v>105459-P.S.R. BARRANCAS                </v>
          </cell>
          <cell r="AA90">
            <v>0</v>
          </cell>
        </row>
        <row r="91">
          <cell r="G91" t="str">
            <v>105492-P.S.R. CAMISA</v>
          </cell>
          <cell r="K91">
            <v>0</v>
          </cell>
          <cell r="M91">
            <v>0</v>
          </cell>
          <cell r="O91">
            <v>0</v>
          </cell>
          <cell r="P91">
            <v>0</v>
          </cell>
          <cell r="Z91" t="str">
            <v>105460-P.S.R. COGOTI 18</v>
          </cell>
          <cell r="AA91">
            <v>2</v>
          </cell>
          <cell r="AC91">
            <v>0</v>
          </cell>
          <cell r="AE91">
            <v>0</v>
          </cell>
          <cell r="AG91">
            <v>0</v>
          </cell>
          <cell r="AI91">
            <v>0</v>
          </cell>
        </row>
        <row r="92">
          <cell r="G92" t="str">
            <v>105501-P.S.R. ARBOLEDA GRANDE</v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N92">
            <v>2</v>
          </cell>
          <cell r="P92">
            <v>0</v>
          </cell>
          <cell r="Z92" t="str">
            <v>105462-P.S.R. EL SAUCE</v>
          </cell>
          <cell r="AD92">
            <v>1</v>
          </cell>
        </row>
        <row r="93">
          <cell r="G93" t="str">
            <v>04301-OVALLE</v>
          </cell>
          <cell r="H93">
            <v>31</v>
          </cell>
          <cell r="I93">
            <v>25</v>
          </cell>
          <cell r="J93">
            <v>32</v>
          </cell>
          <cell r="K93">
            <v>22</v>
          </cell>
          <cell r="L93">
            <v>44</v>
          </cell>
          <cell r="M93">
            <v>15</v>
          </cell>
          <cell r="N93">
            <v>30</v>
          </cell>
          <cell r="O93">
            <v>36</v>
          </cell>
          <cell r="P93">
            <v>17</v>
          </cell>
          <cell r="Z93" t="str">
            <v>105463-P.S.R. QUILITAPIA</v>
          </cell>
          <cell r="AE93">
            <v>0</v>
          </cell>
        </row>
        <row r="94">
          <cell r="G94" t="str">
            <v>105315-CES. RURAL C. DE TAMAYA</v>
          </cell>
          <cell r="I94">
            <v>1</v>
          </cell>
          <cell r="J94">
            <v>5</v>
          </cell>
          <cell r="K94">
            <v>3</v>
          </cell>
          <cell r="L94">
            <v>1</v>
          </cell>
          <cell r="M94">
            <v>3</v>
          </cell>
          <cell r="N94">
            <v>2</v>
          </cell>
          <cell r="O94">
            <v>4</v>
          </cell>
          <cell r="P94">
            <v>4</v>
          </cell>
          <cell r="Z94" t="str">
            <v>105464-P.S.R. LA LIGUA</v>
          </cell>
          <cell r="AE94">
            <v>0</v>
          </cell>
          <cell r="AF94">
            <v>0</v>
          </cell>
          <cell r="AI94">
            <v>1</v>
          </cell>
        </row>
        <row r="95">
          <cell r="G95" t="str">
            <v>105317-CES. JORGE JORDAN D.</v>
          </cell>
          <cell r="H95">
            <v>7</v>
          </cell>
          <cell r="I95">
            <v>13</v>
          </cell>
          <cell r="J95">
            <v>12</v>
          </cell>
          <cell r="K95">
            <v>8</v>
          </cell>
          <cell r="L95">
            <v>13</v>
          </cell>
          <cell r="M95">
            <v>8</v>
          </cell>
          <cell r="N95">
            <v>10</v>
          </cell>
          <cell r="O95">
            <v>15</v>
          </cell>
          <cell r="P95">
            <v>10</v>
          </cell>
          <cell r="Z95" t="str">
            <v>105465-P.S.R. RAMADILLA</v>
          </cell>
          <cell r="AA95">
            <v>0</v>
          </cell>
          <cell r="AG95">
            <v>0</v>
          </cell>
          <cell r="AI95">
            <v>0</v>
          </cell>
        </row>
        <row r="96">
          <cell r="G96" t="str">
            <v>105322-CES. MARCOS MACUADA</v>
          </cell>
          <cell r="H96">
            <v>8</v>
          </cell>
          <cell r="I96">
            <v>2</v>
          </cell>
          <cell r="J96">
            <v>5</v>
          </cell>
          <cell r="K96">
            <v>6</v>
          </cell>
          <cell r="L96">
            <v>25</v>
          </cell>
          <cell r="N96">
            <v>15</v>
          </cell>
          <cell r="O96">
            <v>8</v>
          </cell>
          <cell r="Z96" t="str">
            <v>105466-P.S.R. VALLE HERMOSO</v>
          </cell>
          <cell r="AC96">
            <v>0</v>
          </cell>
        </row>
        <row r="97">
          <cell r="G97" t="str">
            <v>105324-CES. SOTAQUI</v>
          </cell>
          <cell r="H97">
            <v>4</v>
          </cell>
          <cell r="I97">
            <v>3</v>
          </cell>
          <cell r="J97">
            <v>1</v>
          </cell>
          <cell r="K97">
            <v>0</v>
          </cell>
          <cell r="O97">
            <v>4</v>
          </cell>
          <cell r="P97">
            <v>0</v>
          </cell>
          <cell r="Z97" t="str">
            <v>105490-P.S.R. EL DURAZNO</v>
          </cell>
          <cell r="AG97">
            <v>0</v>
          </cell>
        </row>
        <row r="98">
          <cell r="G98" t="str">
            <v>105415-P.S.R. BARRAZA</v>
          </cell>
          <cell r="H98">
            <v>2</v>
          </cell>
          <cell r="J98">
            <v>0</v>
          </cell>
          <cell r="L98">
            <v>0</v>
          </cell>
          <cell r="M98">
            <v>1</v>
          </cell>
          <cell r="O98">
            <v>1</v>
          </cell>
          <cell r="P98">
            <v>1</v>
          </cell>
          <cell r="Z98" t="str">
            <v>04303-MONTE PATRIA</v>
          </cell>
          <cell r="AA98">
            <v>6</v>
          </cell>
          <cell r="AB98">
            <v>0</v>
          </cell>
          <cell r="AC98">
            <v>1</v>
          </cell>
          <cell r="AD98">
            <v>3</v>
          </cell>
          <cell r="AE98">
            <v>0</v>
          </cell>
          <cell r="AF98">
            <v>0</v>
          </cell>
          <cell r="AG98">
            <v>5</v>
          </cell>
          <cell r="AH98">
            <v>0</v>
          </cell>
          <cell r="AI98">
            <v>1</v>
          </cell>
        </row>
        <row r="99">
          <cell r="G99" t="str">
            <v>105416-P.S.R. CAMARICO                  </v>
          </cell>
          <cell r="H99">
            <v>0</v>
          </cell>
          <cell r="I99">
            <v>2</v>
          </cell>
          <cell r="K99">
            <v>1</v>
          </cell>
          <cell r="L99">
            <v>0</v>
          </cell>
          <cell r="N99">
            <v>2</v>
          </cell>
          <cell r="O99">
            <v>2</v>
          </cell>
          <cell r="P99">
            <v>0</v>
          </cell>
          <cell r="Z99" t="str">
            <v>105307-CES. RURAL MONTE PATRIA</v>
          </cell>
          <cell r="AA99">
            <v>3</v>
          </cell>
          <cell r="AB99">
            <v>0</v>
          </cell>
          <cell r="AC99">
            <v>0</v>
          </cell>
          <cell r="AD99">
            <v>0</v>
          </cell>
          <cell r="AF99">
            <v>0</v>
          </cell>
          <cell r="AG99">
            <v>0</v>
          </cell>
          <cell r="AH99">
            <v>0</v>
          </cell>
        </row>
        <row r="100">
          <cell r="G100" t="str">
            <v>105417-P.S.R. ALCONES BAJOS</v>
          </cell>
          <cell r="I100">
            <v>1</v>
          </cell>
          <cell r="K100">
            <v>1</v>
          </cell>
          <cell r="L100">
            <v>1</v>
          </cell>
          <cell r="N100">
            <v>0</v>
          </cell>
          <cell r="O100">
            <v>0</v>
          </cell>
          <cell r="Z100" t="str">
            <v>105311-CES. RURAL CHAÑARAL ALTO</v>
          </cell>
          <cell r="AG100">
            <v>0</v>
          </cell>
          <cell r="AH100">
            <v>0</v>
          </cell>
          <cell r="AI100">
            <v>0</v>
          </cell>
        </row>
        <row r="101">
          <cell r="G101" t="str">
            <v>105419-P.S.R. LAS SOSSAS</v>
          </cell>
          <cell r="J101">
            <v>2</v>
          </cell>
          <cell r="K101">
            <v>0</v>
          </cell>
          <cell r="L101">
            <v>1</v>
          </cell>
          <cell r="N101">
            <v>0</v>
          </cell>
          <cell r="P101">
            <v>0</v>
          </cell>
          <cell r="Z101" t="str">
            <v>105312-CES. RURAL CAREN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F101">
            <v>0</v>
          </cell>
          <cell r="AG101">
            <v>4</v>
          </cell>
          <cell r="AH101">
            <v>0</v>
          </cell>
          <cell r="AI101">
            <v>0</v>
          </cell>
        </row>
        <row r="102">
          <cell r="G102" t="str">
            <v>105420-P.S.R. LIMARI</v>
          </cell>
          <cell r="H102">
            <v>1</v>
          </cell>
          <cell r="I102">
            <v>2</v>
          </cell>
          <cell r="J102">
            <v>1</v>
          </cell>
          <cell r="L102">
            <v>0</v>
          </cell>
          <cell r="M102">
            <v>3</v>
          </cell>
          <cell r="N102">
            <v>1</v>
          </cell>
          <cell r="O102">
            <v>1</v>
          </cell>
          <cell r="P102">
            <v>1</v>
          </cell>
          <cell r="Z102" t="str">
            <v>105318-CES. RURAL EL PALQUI</v>
          </cell>
          <cell r="AA102">
            <v>1</v>
          </cell>
          <cell r="AB102">
            <v>0</v>
          </cell>
          <cell r="AC102">
            <v>0</v>
          </cell>
          <cell r="AD102">
            <v>3</v>
          </cell>
          <cell r="AF102">
            <v>0</v>
          </cell>
          <cell r="AG102">
            <v>1</v>
          </cell>
          <cell r="AH102">
            <v>0</v>
          </cell>
          <cell r="AI102">
            <v>1</v>
          </cell>
        </row>
        <row r="103">
          <cell r="G103" t="str">
            <v>105422-P.S.R. HORNILLOS</v>
          </cell>
          <cell r="I103">
            <v>0</v>
          </cell>
          <cell r="J103">
            <v>0</v>
          </cell>
          <cell r="P103">
            <v>1</v>
          </cell>
          <cell r="Z103" t="str">
            <v>105430-P.S.R. MIALQUI</v>
          </cell>
          <cell r="AA103">
            <v>1</v>
          </cell>
        </row>
        <row r="104">
          <cell r="G104" t="str">
            <v>105437-P.S.R. CHALINGA</v>
          </cell>
          <cell r="H104">
            <v>2</v>
          </cell>
          <cell r="K104">
            <v>0</v>
          </cell>
          <cell r="M104">
            <v>0</v>
          </cell>
          <cell r="Z104" t="str">
            <v>105431-P.S.R. PEDREGAL</v>
          </cell>
          <cell r="AA104">
            <v>1</v>
          </cell>
          <cell r="AB104">
            <v>0</v>
          </cell>
          <cell r="AI104">
            <v>0</v>
          </cell>
        </row>
        <row r="105">
          <cell r="G105" t="str">
            <v>105439-P.S.R. CERRO BLANCO</v>
          </cell>
          <cell r="O105">
            <v>0</v>
          </cell>
          <cell r="Z105" t="str">
            <v>105432-P.S.R. RAPEL</v>
          </cell>
          <cell r="AC105">
            <v>0</v>
          </cell>
        </row>
        <row r="106">
          <cell r="G106" t="str">
            <v>105507-P.S.R. HUAMALATA</v>
          </cell>
          <cell r="H106">
            <v>2</v>
          </cell>
          <cell r="I106">
            <v>0</v>
          </cell>
          <cell r="J106">
            <v>0</v>
          </cell>
          <cell r="K106">
            <v>1</v>
          </cell>
          <cell r="L106">
            <v>1</v>
          </cell>
          <cell r="Z106" t="str">
            <v>105435-P.S.R. TULAHUEN</v>
          </cell>
          <cell r="AD106">
            <v>0</v>
          </cell>
          <cell r="AE106">
            <v>0</v>
          </cell>
          <cell r="AG106">
            <v>0</v>
          </cell>
          <cell r="AH106">
            <v>0</v>
          </cell>
          <cell r="AI106">
            <v>0</v>
          </cell>
        </row>
        <row r="107">
          <cell r="G107" t="str">
            <v>105510-P.S.R. RECOLETA</v>
          </cell>
          <cell r="H107">
            <v>1</v>
          </cell>
          <cell r="I107">
            <v>0</v>
          </cell>
          <cell r="J107">
            <v>0</v>
          </cell>
          <cell r="K107">
            <v>2</v>
          </cell>
          <cell r="L107">
            <v>1</v>
          </cell>
          <cell r="M107">
            <v>0</v>
          </cell>
          <cell r="N107">
            <v>0</v>
          </cell>
          <cell r="O107">
            <v>1</v>
          </cell>
          <cell r="P107">
            <v>0</v>
          </cell>
          <cell r="Z107" t="str">
            <v>105436-P.S.R. EL MAITEN</v>
          </cell>
          <cell r="AB107">
            <v>0</v>
          </cell>
          <cell r="AC107">
            <v>1</v>
          </cell>
          <cell r="AE107">
            <v>0</v>
          </cell>
          <cell r="AF107">
            <v>0</v>
          </cell>
          <cell r="AH107">
            <v>0</v>
          </cell>
        </row>
        <row r="108">
          <cell r="G108" t="str">
            <v>105722-CECOF SAN JOSE DE LA DEHESA</v>
          </cell>
          <cell r="H108">
            <v>2</v>
          </cell>
          <cell r="I108">
            <v>0</v>
          </cell>
          <cell r="J108">
            <v>3</v>
          </cell>
          <cell r="K108">
            <v>0</v>
          </cell>
          <cell r="L108">
            <v>1</v>
          </cell>
          <cell r="Z108" t="str">
            <v>105489-P.S.R. RAMADAS DE TULAHUEN</v>
          </cell>
          <cell r="AH108">
            <v>0</v>
          </cell>
          <cell r="AI108">
            <v>0</v>
          </cell>
        </row>
        <row r="109">
          <cell r="G109" t="str">
            <v>105723-CECOF LIMARI</v>
          </cell>
          <cell r="H109">
            <v>2</v>
          </cell>
          <cell r="I109">
            <v>1</v>
          </cell>
          <cell r="J109">
            <v>3</v>
          </cell>
          <cell r="Z109" t="str">
            <v>04304-PUNITAQUI</v>
          </cell>
          <cell r="AB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</row>
        <row r="110">
          <cell r="G110" t="str">
            <v>04302-COMBARBALÁ</v>
          </cell>
          <cell r="H110">
            <v>5</v>
          </cell>
          <cell r="I110">
            <v>3</v>
          </cell>
          <cell r="J110">
            <v>2</v>
          </cell>
          <cell r="K110">
            <v>8</v>
          </cell>
          <cell r="L110">
            <v>7</v>
          </cell>
          <cell r="M110">
            <v>4</v>
          </cell>
          <cell r="N110">
            <v>8</v>
          </cell>
          <cell r="O110">
            <v>6</v>
          </cell>
          <cell r="P110">
            <v>3</v>
          </cell>
          <cell r="Z110" t="str">
            <v>105308-CES. RURAL PUNITAQUI</v>
          </cell>
          <cell r="AB110">
            <v>0</v>
          </cell>
          <cell r="AD110">
            <v>0</v>
          </cell>
          <cell r="AF110">
            <v>0</v>
          </cell>
        </row>
        <row r="111">
          <cell r="G111" t="str">
            <v>105105-HOSPITAL COMBARBALA</v>
          </cell>
          <cell r="H111">
            <v>3</v>
          </cell>
          <cell r="I111">
            <v>2</v>
          </cell>
          <cell r="J111">
            <v>2</v>
          </cell>
          <cell r="K111">
            <v>7</v>
          </cell>
          <cell r="L111">
            <v>4</v>
          </cell>
          <cell r="M111">
            <v>4</v>
          </cell>
          <cell r="N111">
            <v>2</v>
          </cell>
          <cell r="O111">
            <v>4</v>
          </cell>
          <cell r="P111">
            <v>1</v>
          </cell>
          <cell r="Z111" t="str">
            <v>105440-P.S.R. DIVISADERO</v>
          </cell>
          <cell r="AB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</row>
        <row r="112">
          <cell r="G112" t="str">
            <v>105434-P.S.R. SAN MARCOS</v>
          </cell>
          <cell r="I112">
            <v>1</v>
          </cell>
          <cell r="K112">
            <v>1</v>
          </cell>
          <cell r="M112">
            <v>0</v>
          </cell>
          <cell r="N112">
            <v>2</v>
          </cell>
          <cell r="O112">
            <v>1</v>
          </cell>
          <cell r="P112">
            <v>2</v>
          </cell>
          <cell r="Z112" t="str">
            <v>105508-P.S.R. EL PARRAL DE QUILES  </v>
          </cell>
          <cell r="AE112">
            <v>0</v>
          </cell>
        </row>
        <row r="113">
          <cell r="G113" t="str">
            <v>105441-P.S.R. MANQUEHUA</v>
          </cell>
          <cell r="J113">
            <v>0</v>
          </cell>
          <cell r="K113">
            <v>0</v>
          </cell>
          <cell r="P113">
            <v>0</v>
          </cell>
          <cell r="Z113" t="str">
            <v>04305-RIO HURATDO</v>
          </cell>
          <cell r="AB113">
            <v>0</v>
          </cell>
        </row>
        <row r="114">
          <cell r="G114" t="str">
            <v>105459-P.S.R. BARRANCAS                </v>
          </cell>
          <cell r="H114">
            <v>0</v>
          </cell>
          <cell r="I114">
            <v>0</v>
          </cell>
          <cell r="K114">
            <v>0</v>
          </cell>
          <cell r="L114">
            <v>1</v>
          </cell>
          <cell r="N114">
            <v>0</v>
          </cell>
          <cell r="P114">
            <v>0</v>
          </cell>
          <cell r="Z114" t="str">
            <v>105409-P.S.R. EL CHAÑAR</v>
          </cell>
          <cell r="AB114">
            <v>0</v>
          </cell>
        </row>
        <row r="115">
          <cell r="G115" t="str">
            <v>105460-P.S.R. COGOTI 18</v>
          </cell>
          <cell r="J115">
            <v>0</v>
          </cell>
          <cell r="K115">
            <v>0</v>
          </cell>
          <cell r="N115">
            <v>2</v>
          </cell>
          <cell r="O115">
            <v>0</v>
          </cell>
          <cell r="P115">
            <v>0</v>
          </cell>
          <cell r="Z115" t="str">
            <v>105414-P.S.R. SERON</v>
          </cell>
          <cell r="AB115">
            <v>0</v>
          </cell>
        </row>
        <row r="116">
          <cell r="G116" t="str">
            <v>105461-P.S.R. EL HUACHO</v>
          </cell>
          <cell r="M116">
            <v>0</v>
          </cell>
          <cell r="P116">
            <v>0</v>
          </cell>
        </row>
        <row r="117">
          <cell r="G117" t="str">
            <v>105462-P.S.R. EL SAUCE</v>
          </cell>
          <cell r="H117">
            <v>0</v>
          </cell>
          <cell r="I117">
            <v>0</v>
          </cell>
          <cell r="O117">
            <v>0</v>
          </cell>
          <cell r="P117">
            <v>0</v>
          </cell>
        </row>
        <row r="118">
          <cell r="G118" t="str">
            <v>105463-P.S.R. QUILITAPIA</v>
          </cell>
          <cell r="H118">
            <v>2</v>
          </cell>
          <cell r="J118">
            <v>0</v>
          </cell>
          <cell r="K118">
            <v>0</v>
          </cell>
          <cell r="L118">
            <v>1</v>
          </cell>
          <cell r="N118">
            <v>2</v>
          </cell>
          <cell r="O118">
            <v>0</v>
          </cell>
          <cell r="P118">
            <v>0</v>
          </cell>
        </row>
        <row r="119">
          <cell r="G119" t="str">
            <v>105464-P.S.R. LA LIGUA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1</v>
          </cell>
          <cell r="P119">
            <v>0</v>
          </cell>
        </row>
        <row r="120">
          <cell r="G120" t="str">
            <v>105466-P.S.R. VALLE HERMOSO</v>
          </cell>
          <cell r="O120">
            <v>0</v>
          </cell>
        </row>
        <row r="121">
          <cell r="G121" t="str">
            <v>105490-P.S.R. EL DURAZNO</v>
          </cell>
          <cell r="L121">
            <v>1</v>
          </cell>
        </row>
        <row r="122">
          <cell r="G122" t="str">
            <v>04303-MONTE PATRIA</v>
          </cell>
          <cell r="H122">
            <v>8</v>
          </cell>
          <cell r="I122">
            <v>8</v>
          </cell>
          <cell r="J122">
            <v>19</v>
          </cell>
          <cell r="K122">
            <v>2</v>
          </cell>
          <cell r="L122">
            <v>5</v>
          </cell>
          <cell r="M122">
            <v>11</v>
          </cell>
          <cell r="N122">
            <v>11</v>
          </cell>
          <cell r="O122">
            <v>16</v>
          </cell>
          <cell r="P122">
            <v>10</v>
          </cell>
        </row>
        <row r="123">
          <cell r="G123" t="str">
            <v>105307-CES. RURAL MONTE PATRIA</v>
          </cell>
          <cell r="H123">
            <v>6</v>
          </cell>
          <cell r="I123">
            <v>4</v>
          </cell>
          <cell r="J123">
            <v>7</v>
          </cell>
          <cell r="K123">
            <v>1</v>
          </cell>
          <cell r="L123">
            <v>1</v>
          </cell>
          <cell r="M123">
            <v>7</v>
          </cell>
          <cell r="N123">
            <v>1</v>
          </cell>
          <cell r="O123">
            <v>8</v>
          </cell>
          <cell r="P123">
            <v>4</v>
          </cell>
        </row>
        <row r="124">
          <cell r="G124" t="str">
            <v>105311-CES. RURAL CHAÑARAL ALTO</v>
          </cell>
          <cell r="H124">
            <v>0</v>
          </cell>
          <cell r="M124">
            <v>0</v>
          </cell>
          <cell r="N124">
            <v>3</v>
          </cell>
          <cell r="O124">
            <v>7</v>
          </cell>
        </row>
        <row r="125">
          <cell r="G125" t="str">
            <v>105312-CES. RURAL CAREN</v>
          </cell>
          <cell r="H125">
            <v>0</v>
          </cell>
          <cell r="I125">
            <v>1</v>
          </cell>
          <cell r="J125">
            <v>4</v>
          </cell>
          <cell r="K125">
            <v>0</v>
          </cell>
          <cell r="M125">
            <v>3</v>
          </cell>
          <cell r="N125">
            <v>1</v>
          </cell>
          <cell r="O125">
            <v>0</v>
          </cell>
          <cell r="P125">
            <v>2</v>
          </cell>
        </row>
        <row r="126">
          <cell r="G126" t="str">
            <v>105318-CES. RURAL EL PALQUI</v>
          </cell>
          <cell r="H126">
            <v>0</v>
          </cell>
          <cell r="I126">
            <v>2</v>
          </cell>
          <cell r="J126">
            <v>5</v>
          </cell>
          <cell r="K126">
            <v>0</v>
          </cell>
          <cell r="L126">
            <v>4</v>
          </cell>
          <cell r="M126">
            <v>0</v>
          </cell>
          <cell r="N126">
            <v>4</v>
          </cell>
          <cell r="O126">
            <v>1</v>
          </cell>
          <cell r="P126">
            <v>3</v>
          </cell>
        </row>
        <row r="127">
          <cell r="G127" t="str">
            <v>105425-P.S.R. CHILECITO</v>
          </cell>
          <cell r="J127">
            <v>0</v>
          </cell>
          <cell r="K127">
            <v>0</v>
          </cell>
        </row>
        <row r="128">
          <cell r="G128" t="str">
            <v>105427-P.S.R. HACIENDA VALDIVIA</v>
          </cell>
          <cell r="P128">
            <v>0</v>
          </cell>
        </row>
        <row r="129">
          <cell r="G129" t="str">
            <v>105430-P.S.R. MIALQUI</v>
          </cell>
          <cell r="I129">
            <v>0</v>
          </cell>
          <cell r="N129">
            <v>1</v>
          </cell>
        </row>
        <row r="130">
          <cell r="G130" t="str">
            <v>105431-P.S.R. PEDREGAL</v>
          </cell>
          <cell r="H130">
            <v>0</v>
          </cell>
          <cell r="J130">
            <v>2</v>
          </cell>
          <cell r="M130">
            <v>0</v>
          </cell>
          <cell r="N130">
            <v>0</v>
          </cell>
          <cell r="O130">
            <v>0</v>
          </cell>
          <cell r="P130">
            <v>1</v>
          </cell>
        </row>
        <row r="131">
          <cell r="G131" t="str">
            <v>105432-P.S.R. RAPEL</v>
          </cell>
          <cell r="P131">
            <v>0</v>
          </cell>
        </row>
        <row r="132">
          <cell r="G132" t="str">
            <v>105435-P.S.R. TULAHUEN</v>
          </cell>
          <cell r="H132">
            <v>2</v>
          </cell>
          <cell r="I132">
            <v>1</v>
          </cell>
          <cell r="J132">
            <v>0</v>
          </cell>
          <cell r="K132">
            <v>1</v>
          </cell>
          <cell r="N132">
            <v>1</v>
          </cell>
          <cell r="P132">
            <v>0</v>
          </cell>
        </row>
        <row r="133">
          <cell r="G133" t="str">
            <v>105436-P.S.R. EL MAITEN</v>
          </cell>
          <cell r="I133">
            <v>0</v>
          </cell>
          <cell r="J133">
            <v>1</v>
          </cell>
          <cell r="M133">
            <v>1</v>
          </cell>
          <cell r="O133">
            <v>0</v>
          </cell>
          <cell r="P133">
            <v>0</v>
          </cell>
        </row>
        <row r="134">
          <cell r="G134" t="str">
            <v>105489-P.S.R. RAMADAS DE TULAHUEN</v>
          </cell>
          <cell r="M134">
            <v>0</v>
          </cell>
        </row>
        <row r="135">
          <cell r="G135" t="str">
            <v>04304-PUNITAQUI</v>
          </cell>
          <cell r="H135">
            <v>7</v>
          </cell>
          <cell r="I135">
            <v>6</v>
          </cell>
          <cell r="J135">
            <v>7</v>
          </cell>
          <cell r="K135">
            <v>6</v>
          </cell>
          <cell r="L135">
            <v>4</v>
          </cell>
          <cell r="M135">
            <v>17</v>
          </cell>
          <cell r="O135">
            <v>17</v>
          </cell>
          <cell r="P135">
            <v>3</v>
          </cell>
        </row>
        <row r="136">
          <cell r="G136" t="str">
            <v>105308-CES. RURAL PUNITAQUI</v>
          </cell>
          <cell r="H136">
            <v>7</v>
          </cell>
          <cell r="I136">
            <v>3</v>
          </cell>
          <cell r="J136">
            <v>7</v>
          </cell>
          <cell r="K136">
            <v>6</v>
          </cell>
          <cell r="L136">
            <v>4</v>
          </cell>
          <cell r="M136">
            <v>17</v>
          </cell>
          <cell r="O136">
            <v>17</v>
          </cell>
          <cell r="P136">
            <v>3</v>
          </cell>
        </row>
      </sheetData>
      <sheetData sheetId="6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</row>
        <row r="4">
          <cell r="G4" t="str">
            <v>04101-LA SERENA</v>
          </cell>
          <cell r="H4">
            <v>403</v>
          </cell>
          <cell r="I4">
            <v>653</v>
          </cell>
          <cell r="J4">
            <v>844</v>
          </cell>
          <cell r="K4">
            <v>772</v>
          </cell>
          <cell r="L4">
            <v>717</v>
          </cell>
          <cell r="M4">
            <v>1098</v>
          </cell>
          <cell r="N4">
            <v>840</v>
          </cell>
          <cell r="O4">
            <v>975</v>
          </cell>
          <cell r="P4">
            <v>1087</v>
          </cell>
        </row>
        <row r="5">
          <cell r="G5" t="str">
            <v>105300-CES. CARDENAL CARO</v>
          </cell>
          <cell r="H5">
            <v>58</v>
          </cell>
          <cell r="I5">
            <v>136</v>
          </cell>
          <cell r="J5">
            <v>78</v>
          </cell>
          <cell r="K5">
            <v>83</v>
          </cell>
          <cell r="L5">
            <v>151</v>
          </cell>
          <cell r="M5">
            <v>136</v>
          </cell>
          <cell r="N5">
            <v>229</v>
          </cell>
          <cell r="O5">
            <v>156</v>
          </cell>
          <cell r="P5">
            <v>207</v>
          </cell>
        </row>
        <row r="6">
          <cell r="G6" t="str">
            <v>105301-CES. LAS COMPAÑIAS</v>
          </cell>
          <cell r="H6">
            <v>87</v>
          </cell>
          <cell r="I6">
            <v>102</v>
          </cell>
          <cell r="J6">
            <v>124</v>
          </cell>
          <cell r="K6">
            <v>120</v>
          </cell>
          <cell r="L6">
            <v>108</v>
          </cell>
          <cell r="M6">
            <v>96</v>
          </cell>
          <cell r="N6">
            <v>148</v>
          </cell>
          <cell r="O6">
            <v>137</v>
          </cell>
          <cell r="P6">
            <v>148</v>
          </cell>
        </row>
        <row r="7">
          <cell r="G7" t="str">
            <v>105302-CES. PEDRO AGUIRRE C.</v>
          </cell>
          <cell r="H7">
            <v>69</v>
          </cell>
          <cell r="I7">
            <v>101</v>
          </cell>
          <cell r="J7">
            <v>95</v>
          </cell>
          <cell r="K7">
            <v>93</v>
          </cell>
          <cell r="L7">
            <v>76</v>
          </cell>
          <cell r="M7">
            <v>240</v>
          </cell>
          <cell r="N7">
            <v>110</v>
          </cell>
          <cell r="O7">
            <v>171</v>
          </cell>
          <cell r="P7">
            <v>269</v>
          </cell>
        </row>
        <row r="8">
          <cell r="G8" t="str">
            <v>105313-CES. SCHAFFHAUSER</v>
          </cell>
          <cell r="H8">
            <v>43</v>
          </cell>
          <cell r="I8">
            <v>209</v>
          </cell>
          <cell r="J8">
            <v>316</v>
          </cell>
          <cell r="K8">
            <v>173</v>
          </cell>
          <cell r="L8">
            <v>169</v>
          </cell>
          <cell r="M8">
            <v>343</v>
          </cell>
          <cell r="N8">
            <v>182</v>
          </cell>
          <cell r="O8">
            <v>336</v>
          </cell>
          <cell r="P8">
            <v>294</v>
          </cell>
        </row>
        <row r="9">
          <cell r="G9" t="str">
            <v>105319-CES. CARDENAL R.S.H.</v>
          </cell>
          <cell r="H9">
            <v>57</v>
          </cell>
          <cell r="I9">
            <v>32</v>
          </cell>
          <cell r="J9">
            <v>110</v>
          </cell>
          <cell r="K9">
            <v>98</v>
          </cell>
          <cell r="L9">
            <v>70</v>
          </cell>
          <cell r="M9">
            <v>133</v>
          </cell>
          <cell r="N9">
            <v>65</v>
          </cell>
          <cell r="O9">
            <v>68</v>
          </cell>
          <cell r="P9">
            <v>76</v>
          </cell>
        </row>
        <row r="10">
          <cell r="G10" t="str">
            <v>105325-CESFAM JUAN PABLO II</v>
          </cell>
          <cell r="H10">
            <v>35</v>
          </cell>
          <cell r="I10">
            <v>8</v>
          </cell>
          <cell r="J10">
            <v>65</v>
          </cell>
          <cell r="K10">
            <v>151</v>
          </cell>
          <cell r="L10">
            <v>47</v>
          </cell>
          <cell r="M10">
            <v>87</v>
          </cell>
          <cell r="N10">
            <v>20</v>
          </cell>
          <cell r="O10">
            <v>39</v>
          </cell>
          <cell r="P10">
            <v>29</v>
          </cell>
        </row>
        <row r="11">
          <cell r="G11" t="str">
            <v>105400-P.S.R. ALGARROBITO            </v>
          </cell>
          <cell r="H11">
            <v>21</v>
          </cell>
          <cell r="I11">
            <v>28</v>
          </cell>
          <cell r="J11">
            <v>17</v>
          </cell>
          <cell r="K11">
            <v>22</v>
          </cell>
          <cell r="L11">
            <v>40</v>
          </cell>
          <cell r="M11">
            <v>21</v>
          </cell>
          <cell r="N11">
            <v>28</v>
          </cell>
          <cell r="O11">
            <v>35</v>
          </cell>
          <cell r="P11">
            <v>24</v>
          </cell>
        </row>
        <row r="12">
          <cell r="G12" t="str">
            <v>105401-P.S.R. LAS ROJAS</v>
          </cell>
          <cell r="H12">
            <v>8</v>
          </cell>
          <cell r="I12">
            <v>4</v>
          </cell>
          <cell r="J12">
            <v>4</v>
          </cell>
          <cell r="K12">
            <v>3</v>
          </cell>
          <cell r="L12">
            <v>5</v>
          </cell>
          <cell r="M12">
            <v>13</v>
          </cell>
          <cell r="N12">
            <v>3</v>
          </cell>
          <cell r="O12">
            <v>5</v>
          </cell>
          <cell r="P12">
            <v>6</v>
          </cell>
        </row>
        <row r="13">
          <cell r="G13" t="str">
            <v>105402-P.S.R. EL ROMERO</v>
          </cell>
          <cell r="H13">
            <v>1</v>
          </cell>
          <cell r="I13">
            <v>4</v>
          </cell>
          <cell r="J13">
            <v>0</v>
          </cell>
          <cell r="K13">
            <v>4</v>
          </cell>
          <cell r="L13">
            <v>23</v>
          </cell>
          <cell r="M13">
            <v>3</v>
          </cell>
          <cell r="N13">
            <v>7</v>
          </cell>
          <cell r="O13">
            <v>2</v>
          </cell>
          <cell r="P13">
            <v>2</v>
          </cell>
        </row>
        <row r="14">
          <cell r="G14" t="str">
            <v>105499-P.S.R. LAMBERT</v>
          </cell>
          <cell r="H14">
            <v>1</v>
          </cell>
          <cell r="I14">
            <v>5</v>
          </cell>
          <cell r="J14">
            <v>0</v>
          </cell>
          <cell r="K14">
            <v>0</v>
          </cell>
          <cell r="L14">
            <v>3</v>
          </cell>
          <cell r="M14">
            <v>4</v>
          </cell>
          <cell r="N14">
            <v>17</v>
          </cell>
          <cell r="O14">
            <v>2</v>
          </cell>
          <cell r="P14">
            <v>1</v>
          </cell>
        </row>
        <row r="15">
          <cell r="G15" t="str">
            <v>105700-CECOF VILLA EL INDIO</v>
          </cell>
          <cell r="H15">
            <v>17</v>
          </cell>
          <cell r="I15">
            <v>17</v>
          </cell>
          <cell r="J15">
            <v>28</v>
          </cell>
          <cell r="K15">
            <v>13</v>
          </cell>
          <cell r="L15">
            <v>17</v>
          </cell>
          <cell r="M15">
            <v>9</v>
          </cell>
          <cell r="N15">
            <v>14</v>
          </cell>
          <cell r="O15">
            <v>10</v>
          </cell>
          <cell r="P15">
            <v>14</v>
          </cell>
        </row>
        <row r="16">
          <cell r="G16" t="str">
            <v>105701-CECOF VILLA ALEMANIA</v>
          </cell>
          <cell r="H16">
            <v>3</v>
          </cell>
          <cell r="I16">
            <v>4</v>
          </cell>
          <cell r="J16">
            <v>2</v>
          </cell>
          <cell r="K16">
            <v>8</v>
          </cell>
          <cell r="L16">
            <v>4</v>
          </cell>
          <cell r="M16">
            <v>2</v>
          </cell>
          <cell r="N16">
            <v>2</v>
          </cell>
          <cell r="O16">
            <v>8</v>
          </cell>
          <cell r="P16">
            <v>4</v>
          </cell>
        </row>
        <row r="17">
          <cell r="G17" t="str">
            <v>105702-CECOF VILLA LAMBERT</v>
          </cell>
          <cell r="H17">
            <v>3</v>
          </cell>
          <cell r="I17">
            <v>3</v>
          </cell>
          <cell r="J17">
            <v>5</v>
          </cell>
          <cell r="K17">
            <v>4</v>
          </cell>
          <cell r="L17">
            <v>4</v>
          </cell>
          <cell r="M17">
            <v>11</v>
          </cell>
          <cell r="N17">
            <v>15</v>
          </cell>
          <cell r="O17">
            <v>6</v>
          </cell>
          <cell r="P17">
            <v>13</v>
          </cell>
        </row>
        <row r="18">
          <cell r="G18" t="str">
            <v>04102-COQUIMBO</v>
          </cell>
          <cell r="H18">
            <v>694</v>
          </cell>
          <cell r="I18">
            <v>648</v>
          </cell>
          <cell r="J18">
            <v>905</v>
          </cell>
          <cell r="K18">
            <v>712</v>
          </cell>
          <cell r="L18">
            <v>859</v>
          </cell>
          <cell r="M18">
            <v>683</v>
          </cell>
          <cell r="N18">
            <v>825</v>
          </cell>
          <cell r="O18">
            <v>1004</v>
          </cell>
          <cell r="P18">
            <v>761</v>
          </cell>
        </row>
        <row r="19">
          <cell r="G19" t="str">
            <v>105303-CES. SAN JUAN</v>
          </cell>
          <cell r="H19">
            <v>104</v>
          </cell>
          <cell r="I19">
            <v>112</v>
          </cell>
          <cell r="J19">
            <v>156</v>
          </cell>
          <cell r="K19">
            <v>119</v>
          </cell>
          <cell r="L19">
            <v>122</v>
          </cell>
          <cell r="M19">
            <v>114</v>
          </cell>
          <cell r="N19">
            <v>138</v>
          </cell>
          <cell r="O19">
            <v>185</v>
          </cell>
          <cell r="P19">
            <v>139</v>
          </cell>
        </row>
        <row r="20">
          <cell r="G20" t="str">
            <v>105304-CES. SANTA CECILIA</v>
          </cell>
          <cell r="H20">
            <v>113</v>
          </cell>
          <cell r="I20">
            <v>161</v>
          </cell>
          <cell r="J20">
            <v>198</v>
          </cell>
          <cell r="K20">
            <v>145</v>
          </cell>
          <cell r="L20">
            <v>143</v>
          </cell>
          <cell r="M20">
            <v>116</v>
          </cell>
          <cell r="N20">
            <v>103</v>
          </cell>
          <cell r="O20">
            <v>196</v>
          </cell>
          <cell r="P20">
            <v>158</v>
          </cell>
        </row>
        <row r="21">
          <cell r="G21" t="str">
            <v>105305-CES. TIERRAS BLANCAS</v>
          </cell>
          <cell r="H21">
            <v>189</v>
          </cell>
          <cell r="I21">
            <v>169</v>
          </cell>
          <cell r="J21">
            <v>223</v>
          </cell>
          <cell r="K21">
            <v>202</v>
          </cell>
          <cell r="L21">
            <v>228</v>
          </cell>
          <cell r="M21">
            <v>162</v>
          </cell>
          <cell r="N21">
            <v>248</v>
          </cell>
          <cell r="O21">
            <v>264</v>
          </cell>
          <cell r="P21">
            <v>180</v>
          </cell>
        </row>
        <row r="22">
          <cell r="G22" t="str">
            <v>105321-CES. RURAL  TONGOY</v>
          </cell>
          <cell r="H22">
            <v>8</v>
          </cell>
          <cell r="I22">
            <v>15</v>
          </cell>
          <cell r="J22">
            <v>30</v>
          </cell>
          <cell r="K22">
            <v>34</v>
          </cell>
          <cell r="L22">
            <v>45</v>
          </cell>
          <cell r="M22">
            <v>21</v>
          </cell>
          <cell r="N22">
            <v>30</v>
          </cell>
          <cell r="O22">
            <v>30</v>
          </cell>
          <cell r="P22">
            <v>36</v>
          </cell>
        </row>
        <row r="23">
          <cell r="G23" t="str">
            <v>105323-CES. DR. SERGIO AGUILAR</v>
          </cell>
          <cell r="H23">
            <v>248</v>
          </cell>
          <cell r="I23">
            <v>165</v>
          </cell>
          <cell r="J23">
            <v>252</v>
          </cell>
          <cell r="K23">
            <v>166</v>
          </cell>
          <cell r="L23">
            <v>277</v>
          </cell>
          <cell r="M23">
            <v>192</v>
          </cell>
          <cell r="N23">
            <v>245</v>
          </cell>
          <cell r="O23">
            <v>284</v>
          </cell>
          <cell r="P23">
            <v>191</v>
          </cell>
        </row>
        <row r="24">
          <cell r="G24" t="str">
            <v>105404-P.S.R. EL TANGUE                         </v>
          </cell>
          <cell r="H24">
            <v>9</v>
          </cell>
          <cell r="I24">
            <v>11</v>
          </cell>
          <cell r="J24">
            <v>7</v>
          </cell>
          <cell r="K24">
            <v>6</v>
          </cell>
          <cell r="L24">
            <v>9</v>
          </cell>
          <cell r="M24">
            <v>13</v>
          </cell>
          <cell r="N24">
            <v>15</v>
          </cell>
          <cell r="O24">
            <v>5</v>
          </cell>
          <cell r="P24">
            <v>15</v>
          </cell>
        </row>
        <row r="25">
          <cell r="G25" t="str">
            <v>105405-P.S.R. GUANAQUEROS</v>
          </cell>
          <cell r="H25">
            <v>2</v>
          </cell>
          <cell r="I25">
            <v>3</v>
          </cell>
          <cell r="J25">
            <v>9</v>
          </cell>
          <cell r="K25">
            <v>9</v>
          </cell>
          <cell r="L25">
            <v>4</v>
          </cell>
          <cell r="M25">
            <v>5</v>
          </cell>
          <cell r="N25">
            <v>14</v>
          </cell>
          <cell r="O25">
            <v>16</v>
          </cell>
          <cell r="P25">
            <v>13</v>
          </cell>
        </row>
        <row r="26">
          <cell r="G26" t="str">
            <v>105406-P.S.R. PAN DE AZUCAR</v>
          </cell>
          <cell r="H26">
            <v>15</v>
          </cell>
          <cell r="I26">
            <v>7</v>
          </cell>
          <cell r="J26">
            <v>23</v>
          </cell>
          <cell r="K26">
            <v>16</v>
          </cell>
          <cell r="L26">
            <v>22</v>
          </cell>
          <cell r="M26">
            <v>38</v>
          </cell>
          <cell r="N26">
            <v>21</v>
          </cell>
          <cell r="O26">
            <v>15</v>
          </cell>
          <cell r="P26">
            <v>17</v>
          </cell>
        </row>
        <row r="27">
          <cell r="G27" t="str">
            <v>105407-P.S.R. TAMBILLOS</v>
          </cell>
          <cell r="H27">
            <v>6</v>
          </cell>
          <cell r="I27">
            <v>2</v>
          </cell>
          <cell r="J27">
            <v>3</v>
          </cell>
          <cell r="K27">
            <v>11</v>
          </cell>
          <cell r="L27">
            <v>1</v>
          </cell>
          <cell r="M27">
            <v>11</v>
          </cell>
          <cell r="N27">
            <v>4</v>
          </cell>
          <cell r="O27">
            <v>3</v>
          </cell>
          <cell r="P27">
            <v>11</v>
          </cell>
        </row>
        <row r="28">
          <cell r="G28" t="str">
            <v>105705-CECOF EL ALBA</v>
          </cell>
          <cell r="H28">
            <v>0</v>
          </cell>
          <cell r="I28">
            <v>3</v>
          </cell>
          <cell r="J28">
            <v>4</v>
          </cell>
          <cell r="K28">
            <v>4</v>
          </cell>
          <cell r="L28">
            <v>8</v>
          </cell>
          <cell r="M28">
            <v>11</v>
          </cell>
          <cell r="N28">
            <v>7</v>
          </cell>
          <cell r="O28">
            <v>6</v>
          </cell>
          <cell r="P28">
            <v>1</v>
          </cell>
        </row>
        <row r="29">
          <cell r="G29" t="str">
            <v>04103-ANDACOLLO</v>
          </cell>
          <cell r="H29">
            <v>3</v>
          </cell>
          <cell r="I29">
            <v>125</v>
          </cell>
          <cell r="J29">
            <v>64</v>
          </cell>
          <cell r="K29">
            <v>10</v>
          </cell>
          <cell r="L29">
            <v>52</v>
          </cell>
          <cell r="M29">
            <v>47</v>
          </cell>
          <cell r="N29">
            <v>38</v>
          </cell>
          <cell r="O29">
            <v>43</v>
          </cell>
          <cell r="P29">
            <v>44</v>
          </cell>
        </row>
        <row r="30">
          <cell r="G30" t="str">
            <v>105106-HOSPITAL ANDACOLLO</v>
          </cell>
          <cell r="H30">
            <v>3</v>
          </cell>
          <cell r="I30">
            <v>125</v>
          </cell>
          <cell r="J30">
            <v>64</v>
          </cell>
          <cell r="K30">
            <v>10</v>
          </cell>
          <cell r="L30">
            <v>52</v>
          </cell>
          <cell r="M30">
            <v>47</v>
          </cell>
          <cell r="N30">
            <v>38</v>
          </cell>
          <cell r="O30">
            <v>43</v>
          </cell>
          <cell r="P30">
            <v>44</v>
          </cell>
        </row>
        <row r="31">
          <cell r="G31" t="str">
            <v>04104-LA HIGUERA</v>
          </cell>
          <cell r="I31">
            <v>0</v>
          </cell>
          <cell r="J31">
            <v>0</v>
          </cell>
          <cell r="K31">
            <v>0</v>
          </cell>
          <cell r="L31">
            <v>20</v>
          </cell>
          <cell r="M31">
            <v>2</v>
          </cell>
          <cell r="N31">
            <v>3</v>
          </cell>
          <cell r="O31">
            <v>4</v>
          </cell>
          <cell r="P31">
            <v>9</v>
          </cell>
        </row>
        <row r="32">
          <cell r="G32" t="str">
            <v>105314-CES. LA HIGUERA</v>
          </cell>
          <cell r="K32">
            <v>0</v>
          </cell>
          <cell r="L32">
            <v>7</v>
          </cell>
          <cell r="M32">
            <v>1</v>
          </cell>
          <cell r="O32">
            <v>0</v>
          </cell>
          <cell r="P32">
            <v>0</v>
          </cell>
        </row>
        <row r="33">
          <cell r="G33" t="str">
            <v>105500-P.S.R. CALETA HORNOS        </v>
          </cell>
          <cell r="I33">
            <v>0</v>
          </cell>
          <cell r="J33">
            <v>0</v>
          </cell>
          <cell r="K33">
            <v>0</v>
          </cell>
          <cell r="L33">
            <v>10</v>
          </cell>
          <cell r="M33">
            <v>1</v>
          </cell>
          <cell r="P33">
            <v>3</v>
          </cell>
        </row>
        <row r="34">
          <cell r="G34" t="str">
            <v>105505-P.S.R. LOS CHOROS</v>
          </cell>
          <cell r="L34">
            <v>1</v>
          </cell>
          <cell r="N34">
            <v>1</v>
          </cell>
          <cell r="O34">
            <v>2</v>
          </cell>
          <cell r="P34">
            <v>3</v>
          </cell>
        </row>
        <row r="35">
          <cell r="G35" t="str">
            <v>105506-P.S.R. EL TRAPICHE</v>
          </cell>
          <cell r="I35">
            <v>0</v>
          </cell>
          <cell r="J35">
            <v>0</v>
          </cell>
          <cell r="K35">
            <v>0</v>
          </cell>
          <cell r="L35">
            <v>2</v>
          </cell>
          <cell r="N35">
            <v>2</v>
          </cell>
          <cell r="O35">
            <v>2</v>
          </cell>
          <cell r="P35">
            <v>3</v>
          </cell>
        </row>
        <row r="36">
          <cell r="G36" t="str">
            <v>04105-PAIHUANO</v>
          </cell>
          <cell r="H36">
            <v>11</v>
          </cell>
          <cell r="I36">
            <v>5</v>
          </cell>
          <cell r="J36">
            <v>21</v>
          </cell>
          <cell r="K36">
            <v>23</v>
          </cell>
          <cell r="L36">
            <v>18</v>
          </cell>
          <cell r="M36">
            <v>32</v>
          </cell>
          <cell r="N36">
            <v>29</v>
          </cell>
          <cell r="O36">
            <v>36</v>
          </cell>
          <cell r="P36">
            <v>27</v>
          </cell>
        </row>
        <row r="37">
          <cell r="G37" t="str">
            <v>105306-CES. PAIHUANO</v>
          </cell>
          <cell r="J37">
            <v>14</v>
          </cell>
          <cell r="K37">
            <v>11</v>
          </cell>
          <cell r="L37">
            <v>11</v>
          </cell>
          <cell r="M37">
            <v>12</v>
          </cell>
          <cell r="N37">
            <v>11</v>
          </cell>
          <cell r="O37">
            <v>9</v>
          </cell>
          <cell r="P37">
            <v>16</v>
          </cell>
        </row>
        <row r="38">
          <cell r="G38" t="str">
            <v>105475-P.S.R. HORCON</v>
          </cell>
          <cell r="H38">
            <v>1</v>
          </cell>
          <cell r="I38">
            <v>3</v>
          </cell>
          <cell r="J38">
            <v>1</v>
          </cell>
          <cell r="K38">
            <v>3</v>
          </cell>
          <cell r="L38">
            <v>3</v>
          </cell>
          <cell r="M38">
            <v>4</v>
          </cell>
          <cell r="N38">
            <v>5</v>
          </cell>
          <cell r="O38">
            <v>17</v>
          </cell>
          <cell r="P38">
            <v>3</v>
          </cell>
        </row>
        <row r="39">
          <cell r="G39" t="str">
            <v>105476-P.S.R. MONTE GRANDE</v>
          </cell>
          <cell r="H39">
            <v>2</v>
          </cell>
          <cell r="J39">
            <v>2</v>
          </cell>
          <cell r="K39">
            <v>4</v>
          </cell>
          <cell r="M39">
            <v>3</v>
          </cell>
          <cell r="N39">
            <v>1</v>
          </cell>
          <cell r="O39">
            <v>3</v>
          </cell>
        </row>
        <row r="40">
          <cell r="G40" t="str">
            <v>105477-P.S.R. PISCO ELQUI</v>
          </cell>
          <cell r="H40">
            <v>8</v>
          </cell>
          <cell r="I40">
            <v>2</v>
          </cell>
          <cell r="J40">
            <v>4</v>
          </cell>
          <cell r="K40">
            <v>5</v>
          </cell>
          <cell r="L40">
            <v>4</v>
          </cell>
          <cell r="M40">
            <v>13</v>
          </cell>
          <cell r="N40">
            <v>12</v>
          </cell>
          <cell r="O40">
            <v>7</v>
          </cell>
          <cell r="P40">
            <v>8</v>
          </cell>
        </row>
        <row r="41">
          <cell r="G41" t="str">
            <v>04106-VICUÑA</v>
          </cell>
          <cell r="H41">
            <v>62</v>
          </cell>
          <cell r="I41">
            <v>41</v>
          </cell>
          <cell r="J41">
            <v>82</v>
          </cell>
          <cell r="K41">
            <v>97</v>
          </cell>
          <cell r="L41">
            <v>87</v>
          </cell>
          <cell r="M41">
            <v>102</v>
          </cell>
          <cell r="N41">
            <v>62</v>
          </cell>
          <cell r="O41">
            <v>77</v>
          </cell>
          <cell r="P41">
            <v>75</v>
          </cell>
        </row>
        <row r="42">
          <cell r="G42" t="str">
            <v>105107-HOSPITAL VICUÑA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2</v>
          </cell>
          <cell r="M42">
            <v>31</v>
          </cell>
          <cell r="N42">
            <v>17</v>
          </cell>
          <cell r="O42">
            <v>27</v>
          </cell>
          <cell r="P42">
            <v>19</v>
          </cell>
        </row>
        <row r="43">
          <cell r="G43" t="str">
            <v>105467-P.S.R. DIAGUITAS</v>
          </cell>
          <cell r="H43">
            <v>5</v>
          </cell>
          <cell r="I43">
            <v>4</v>
          </cell>
          <cell r="J43">
            <v>1</v>
          </cell>
          <cell r="K43">
            <v>8</v>
          </cell>
          <cell r="L43">
            <v>6</v>
          </cell>
          <cell r="M43">
            <v>2</v>
          </cell>
          <cell r="N43">
            <v>3</v>
          </cell>
          <cell r="O43">
            <v>8</v>
          </cell>
          <cell r="P43">
            <v>3</v>
          </cell>
        </row>
        <row r="44">
          <cell r="G44" t="str">
            <v>105468-P.S.R. EL MOLLE</v>
          </cell>
          <cell r="H44">
            <v>3</v>
          </cell>
          <cell r="I44">
            <v>1</v>
          </cell>
          <cell r="J44">
            <v>9</v>
          </cell>
          <cell r="K44">
            <v>4</v>
          </cell>
          <cell r="L44">
            <v>21</v>
          </cell>
          <cell r="M44">
            <v>5</v>
          </cell>
          <cell r="N44">
            <v>10</v>
          </cell>
          <cell r="O44">
            <v>5</v>
          </cell>
          <cell r="P44">
            <v>1</v>
          </cell>
        </row>
        <row r="45">
          <cell r="G45" t="str">
            <v>105469-P.S.R. EL TAMBO</v>
          </cell>
          <cell r="H45">
            <v>5</v>
          </cell>
          <cell r="I45">
            <v>10</v>
          </cell>
          <cell r="J45">
            <v>5</v>
          </cell>
          <cell r="K45">
            <v>6</v>
          </cell>
          <cell r="L45">
            <v>6</v>
          </cell>
          <cell r="M45">
            <v>4</v>
          </cell>
          <cell r="N45">
            <v>0</v>
          </cell>
          <cell r="O45">
            <v>3</v>
          </cell>
          <cell r="P45">
            <v>12</v>
          </cell>
        </row>
        <row r="46">
          <cell r="G46" t="str">
            <v>105470-P.S.R. HUANTA</v>
          </cell>
          <cell r="J46">
            <v>2</v>
          </cell>
          <cell r="O46">
            <v>3</v>
          </cell>
          <cell r="P46">
            <v>2</v>
          </cell>
        </row>
        <row r="47">
          <cell r="G47" t="str">
            <v>105471-P.S.R. PERALILLO</v>
          </cell>
          <cell r="H47">
            <v>3</v>
          </cell>
          <cell r="I47">
            <v>3</v>
          </cell>
          <cell r="J47">
            <v>29</v>
          </cell>
          <cell r="K47">
            <v>11</v>
          </cell>
          <cell r="L47">
            <v>13</v>
          </cell>
          <cell r="M47">
            <v>19</v>
          </cell>
          <cell r="N47">
            <v>3</v>
          </cell>
          <cell r="O47">
            <v>8</v>
          </cell>
          <cell r="P47">
            <v>5</v>
          </cell>
        </row>
        <row r="48">
          <cell r="G48" t="str">
            <v>105472-P.S.R. RIVADAVIA</v>
          </cell>
          <cell r="H48">
            <v>11</v>
          </cell>
          <cell r="I48">
            <v>8</v>
          </cell>
          <cell r="J48">
            <v>1</v>
          </cell>
          <cell r="K48">
            <v>14</v>
          </cell>
          <cell r="L48">
            <v>4</v>
          </cell>
          <cell r="M48">
            <v>11</v>
          </cell>
          <cell r="N48">
            <v>9</v>
          </cell>
          <cell r="O48">
            <v>5</v>
          </cell>
          <cell r="P48">
            <v>6</v>
          </cell>
        </row>
        <row r="49">
          <cell r="G49" t="str">
            <v>105473-P.S.R. TALCUNA</v>
          </cell>
          <cell r="H49">
            <v>9</v>
          </cell>
          <cell r="I49">
            <v>10</v>
          </cell>
          <cell r="J49">
            <v>6</v>
          </cell>
          <cell r="K49">
            <v>10</v>
          </cell>
          <cell r="L49">
            <v>5</v>
          </cell>
          <cell r="M49">
            <v>7</v>
          </cell>
          <cell r="O49">
            <v>5</v>
          </cell>
          <cell r="P49">
            <v>15</v>
          </cell>
        </row>
        <row r="50">
          <cell r="G50" t="str">
            <v>105474-P.S.R. CHAPILCA</v>
          </cell>
          <cell r="H50">
            <v>5</v>
          </cell>
          <cell r="J50">
            <v>0</v>
          </cell>
          <cell r="K50">
            <v>8</v>
          </cell>
          <cell r="L50">
            <v>3</v>
          </cell>
          <cell r="M50">
            <v>4</v>
          </cell>
          <cell r="N50">
            <v>2</v>
          </cell>
          <cell r="O50">
            <v>1</v>
          </cell>
          <cell r="P50">
            <v>0</v>
          </cell>
        </row>
        <row r="51">
          <cell r="G51" t="str">
            <v>105502-P.S.R. CALINGASTA</v>
          </cell>
          <cell r="H51">
            <v>14</v>
          </cell>
          <cell r="I51">
            <v>2</v>
          </cell>
          <cell r="J51">
            <v>23</v>
          </cell>
          <cell r="K51">
            <v>20</v>
          </cell>
          <cell r="L51">
            <v>27</v>
          </cell>
          <cell r="M51">
            <v>15</v>
          </cell>
          <cell r="N51">
            <v>11</v>
          </cell>
          <cell r="O51">
            <v>8</v>
          </cell>
          <cell r="P51">
            <v>5</v>
          </cell>
        </row>
        <row r="52">
          <cell r="G52" t="str">
            <v>105509-P.S.R. GUALLIGUAICA</v>
          </cell>
          <cell r="H52">
            <v>7</v>
          </cell>
          <cell r="I52">
            <v>3</v>
          </cell>
          <cell r="J52">
            <v>6</v>
          </cell>
          <cell r="K52">
            <v>16</v>
          </cell>
          <cell r="M52">
            <v>4</v>
          </cell>
          <cell r="N52">
            <v>7</v>
          </cell>
          <cell r="O52">
            <v>4</v>
          </cell>
          <cell r="P52">
            <v>7</v>
          </cell>
        </row>
        <row r="53">
          <cell r="G53" t="str">
            <v>04201-ILLAPEL</v>
          </cell>
          <cell r="H53">
            <v>51</v>
          </cell>
          <cell r="I53">
            <v>21</v>
          </cell>
          <cell r="J53">
            <v>91</v>
          </cell>
          <cell r="K53">
            <v>137</v>
          </cell>
          <cell r="L53">
            <v>207</v>
          </cell>
          <cell r="M53">
            <v>133</v>
          </cell>
          <cell r="N53">
            <v>177</v>
          </cell>
          <cell r="O53">
            <v>158</v>
          </cell>
          <cell r="P53">
            <v>102</v>
          </cell>
        </row>
        <row r="54">
          <cell r="G54" t="str">
            <v>105103-HOSPITAL ILLAPEL</v>
          </cell>
          <cell r="H54">
            <v>0</v>
          </cell>
          <cell r="I54">
            <v>0</v>
          </cell>
          <cell r="J54">
            <v>6</v>
          </cell>
          <cell r="K54">
            <v>53</v>
          </cell>
          <cell r="L54">
            <v>78</v>
          </cell>
          <cell r="M54">
            <v>36</v>
          </cell>
          <cell r="N54">
            <v>71</v>
          </cell>
          <cell r="O54">
            <v>64</v>
          </cell>
          <cell r="P54">
            <v>55</v>
          </cell>
        </row>
        <row r="55">
          <cell r="G55" t="str">
            <v>105326-CESFAM SAN RAFAEL</v>
          </cell>
          <cell r="H55">
            <v>25</v>
          </cell>
          <cell r="I55">
            <v>0</v>
          </cell>
          <cell r="J55">
            <v>20</v>
          </cell>
          <cell r="K55">
            <v>22</v>
          </cell>
          <cell r="L55">
            <v>37</v>
          </cell>
          <cell r="M55">
            <v>39</v>
          </cell>
          <cell r="N55">
            <v>43</v>
          </cell>
          <cell r="O55">
            <v>30</v>
          </cell>
          <cell r="P55">
            <v>22</v>
          </cell>
        </row>
        <row r="56">
          <cell r="G56" t="str">
            <v>105443-P.S.R. CARCAMO                   </v>
          </cell>
          <cell r="J56">
            <v>18</v>
          </cell>
          <cell r="K56">
            <v>20</v>
          </cell>
          <cell r="L56">
            <v>18</v>
          </cell>
          <cell r="M56">
            <v>13</v>
          </cell>
          <cell r="N56">
            <v>13</v>
          </cell>
          <cell r="O56">
            <v>17</v>
          </cell>
        </row>
        <row r="57">
          <cell r="G57" t="str">
            <v>105444-P.S.R. HUINTIL</v>
          </cell>
          <cell r="H57">
            <v>1</v>
          </cell>
          <cell r="I57">
            <v>5</v>
          </cell>
          <cell r="J57">
            <v>8</v>
          </cell>
          <cell r="K57">
            <v>4</v>
          </cell>
          <cell r="L57">
            <v>7</v>
          </cell>
          <cell r="M57">
            <v>8</v>
          </cell>
          <cell r="N57">
            <v>5</v>
          </cell>
          <cell r="O57">
            <v>2</v>
          </cell>
          <cell r="P57">
            <v>1</v>
          </cell>
        </row>
        <row r="58">
          <cell r="G58" t="str">
            <v>105445-P.S.R. LIMAHUIDA</v>
          </cell>
          <cell r="H58">
            <v>2</v>
          </cell>
          <cell r="I58">
            <v>3</v>
          </cell>
          <cell r="J58">
            <v>5</v>
          </cell>
          <cell r="L58">
            <v>8</v>
          </cell>
          <cell r="M58">
            <v>7</v>
          </cell>
          <cell r="N58">
            <v>2</v>
          </cell>
          <cell r="O58">
            <v>5</v>
          </cell>
          <cell r="P58">
            <v>1</v>
          </cell>
        </row>
        <row r="59">
          <cell r="G59" t="str">
            <v>105446-P.S.R. MATANCILLA</v>
          </cell>
          <cell r="J59">
            <v>1</v>
          </cell>
          <cell r="M59">
            <v>2</v>
          </cell>
          <cell r="N59">
            <v>5</v>
          </cell>
          <cell r="P59">
            <v>0</v>
          </cell>
        </row>
        <row r="60">
          <cell r="G60" t="str">
            <v>105447-P.S.R. PERALILLO</v>
          </cell>
          <cell r="H60">
            <v>2</v>
          </cell>
          <cell r="J60">
            <v>6</v>
          </cell>
          <cell r="K60">
            <v>5</v>
          </cell>
          <cell r="L60">
            <v>2</v>
          </cell>
          <cell r="M60">
            <v>0</v>
          </cell>
          <cell r="N60">
            <v>11</v>
          </cell>
          <cell r="P60">
            <v>0</v>
          </cell>
        </row>
        <row r="61">
          <cell r="G61" t="str">
            <v>105448-P.S.R. SANTA VIRGINIA</v>
          </cell>
          <cell r="I61">
            <v>0</v>
          </cell>
          <cell r="J61">
            <v>6</v>
          </cell>
          <cell r="K61">
            <v>6</v>
          </cell>
          <cell r="L61">
            <v>10</v>
          </cell>
          <cell r="M61">
            <v>4</v>
          </cell>
          <cell r="N61">
            <v>2</v>
          </cell>
          <cell r="O61">
            <v>1</v>
          </cell>
        </row>
        <row r="62">
          <cell r="G62" t="str">
            <v>105449-P.S.R. TUNGA NORTE</v>
          </cell>
          <cell r="I62">
            <v>2</v>
          </cell>
          <cell r="J62">
            <v>2</v>
          </cell>
          <cell r="K62">
            <v>2</v>
          </cell>
          <cell r="L62">
            <v>16</v>
          </cell>
          <cell r="M62">
            <v>1</v>
          </cell>
          <cell r="O62">
            <v>4</v>
          </cell>
          <cell r="P62">
            <v>3</v>
          </cell>
        </row>
        <row r="63">
          <cell r="G63" t="str">
            <v>105485-P.S.R. PLAN DE HORNOS</v>
          </cell>
          <cell r="H63">
            <v>6</v>
          </cell>
          <cell r="I63">
            <v>3</v>
          </cell>
          <cell r="J63">
            <v>11</v>
          </cell>
          <cell r="K63">
            <v>6</v>
          </cell>
          <cell r="L63">
            <v>6</v>
          </cell>
          <cell r="M63">
            <v>1</v>
          </cell>
          <cell r="N63">
            <v>1</v>
          </cell>
          <cell r="O63">
            <v>5</v>
          </cell>
          <cell r="P63">
            <v>1</v>
          </cell>
        </row>
        <row r="64">
          <cell r="G64" t="str">
            <v>105486-P.S.R. TUNGA SUR</v>
          </cell>
          <cell r="H64">
            <v>0</v>
          </cell>
          <cell r="I64">
            <v>3</v>
          </cell>
          <cell r="J64">
            <v>0</v>
          </cell>
          <cell r="L64">
            <v>1</v>
          </cell>
          <cell r="M64">
            <v>8</v>
          </cell>
          <cell r="N64">
            <v>6</v>
          </cell>
          <cell r="O64">
            <v>10</v>
          </cell>
          <cell r="P64">
            <v>7</v>
          </cell>
        </row>
        <row r="65">
          <cell r="G65" t="str">
            <v>105487-P.S.R. CAÑAS UNO</v>
          </cell>
          <cell r="H65">
            <v>14</v>
          </cell>
          <cell r="I65">
            <v>5</v>
          </cell>
          <cell r="J65">
            <v>8</v>
          </cell>
          <cell r="K65">
            <v>9</v>
          </cell>
          <cell r="L65">
            <v>14</v>
          </cell>
          <cell r="M65">
            <v>3</v>
          </cell>
          <cell r="N65">
            <v>13</v>
          </cell>
          <cell r="O65">
            <v>15</v>
          </cell>
          <cell r="P65">
            <v>8</v>
          </cell>
        </row>
        <row r="66">
          <cell r="G66" t="str">
            <v>105496-P.S.R. PINTACURA SUR</v>
          </cell>
          <cell r="H66">
            <v>1</v>
          </cell>
          <cell r="K66">
            <v>8</v>
          </cell>
          <cell r="L66">
            <v>6</v>
          </cell>
          <cell r="M66">
            <v>7</v>
          </cell>
          <cell r="N66">
            <v>4</v>
          </cell>
          <cell r="O66">
            <v>3</v>
          </cell>
          <cell r="P66">
            <v>4</v>
          </cell>
        </row>
        <row r="67">
          <cell r="G67" t="str">
            <v>105504-P.S.R. SOCAVON</v>
          </cell>
          <cell r="H67">
            <v>0</v>
          </cell>
          <cell r="I67">
            <v>0</v>
          </cell>
          <cell r="K67">
            <v>2</v>
          </cell>
          <cell r="L67">
            <v>4</v>
          </cell>
          <cell r="M67">
            <v>4</v>
          </cell>
          <cell r="N67">
            <v>1</v>
          </cell>
          <cell r="O67">
            <v>2</v>
          </cell>
          <cell r="P67">
            <v>0</v>
          </cell>
        </row>
        <row r="68">
          <cell r="G68" t="str">
            <v>04202-CANELA</v>
          </cell>
          <cell r="H68">
            <v>23</v>
          </cell>
          <cell r="I68">
            <v>32</v>
          </cell>
          <cell r="J68">
            <v>21</v>
          </cell>
          <cell r="K68">
            <v>20</v>
          </cell>
          <cell r="L68">
            <v>14</v>
          </cell>
          <cell r="M68">
            <v>62</v>
          </cell>
          <cell r="N68">
            <v>15</v>
          </cell>
          <cell r="O68">
            <v>229</v>
          </cell>
          <cell r="P68">
            <v>165</v>
          </cell>
        </row>
        <row r="69">
          <cell r="G69" t="str">
            <v>105309-CES. RURAL CANELA</v>
          </cell>
          <cell r="H69">
            <v>8</v>
          </cell>
          <cell r="I69">
            <v>10</v>
          </cell>
          <cell r="J69">
            <v>18</v>
          </cell>
          <cell r="K69">
            <v>11</v>
          </cell>
          <cell r="L69">
            <v>5</v>
          </cell>
          <cell r="M69">
            <v>36</v>
          </cell>
          <cell r="N69">
            <v>4</v>
          </cell>
          <cell r="O69">
            <v>99</v>
          </cell>
          <cell r="P69">
            <v>103</v>
          </cell>
        </row>
        <row r="70">
          <cell r="G70" t="str">
            <v>105450-P.S.R. MINCHA NORTE            </v>
          </cell>
          <cell r="H70">
            <v>4</v>
          </cell>
          <cell r="I70">
            <v>4</v>
          </cell>
          <cell r="J70">
            <v>3</v>
          </cell>
          <cell r="K70">
            <v>7</v>
          </cell>
          <cell r="L70">
            <v>2</v>
          </cell>
          <cell r="M70">
            <v>7</v>
          </cell>
          <cell r="N70">
            <v>5</v>
          </cell>
          <cell r="O70">
            <v>48</v>
          </cell>
          <cell r="P70">
            <v>14</v>
          </cell>
        </row>
        <row r="71">
          <cell r="G71" t="str">
            <v>105451-P.S.R. AGUA FRIA</v>
          </cell>
          <cell r="H71">
            <v>6</v>
          </cell>
          <cell r="I71">
            <v>3</v>
          </cell>
          <cell r="K71">
            <v>0</v>
          </cell>
          <cell r="L71">
            <v>1</v>
          </cell>
          <cell r="N71">
            <v>0</v>
          </cell>
          <cell r="O71">
            <v>5</v>
          </cell>
          <cell r="P71">
            <v>0</v>
          </cell>
        </row>
        <row r="72">
          <cell r="G72" t="str">
            <v>105482-P.S.R. CANELA ALTA</v>
          </cell>
          <cell r="H72">
            <v>1</v>
          </cell>
          <cell r="I72">
            <v>4</v>
          </cell>
          <cell r="J72">
            <v>0</v>
          </cell>
          <cell r="K72">
            <v>1</v>
          </cell>
          <cell r="L72">
            <v>0</v>
          </cell>
          <cell r="M72">
            <v>4</v>
          </cell>
          <cell r="N72">
            <v>0</v>
          </cell>
          <cell r="O72">
            <v>30</v>
          </cell>
          <cell r="P72">
            <v>29</v>
          </cell>
        </row>
        <row r="73">
          <cell r="G73" t="str">
            <v>105483-P.S.R. LOS RULOS</v>
          </cell>
          <cell r="H73">
            <v>3</v>
          </cell>
          <cell r="I73">
            <v>2</v>
          </cell>
          <cell r="J73">
            <v>0</v>
          </cell>
          <cell r="K73">
            <v>0</v>
          </cell>
          <cell r="L73">
            <v>0</v>
          </cell>
          <cell r="M73">
            <v>8</v>
          </cell>
          <cell r="O73">
            <v>18</v>
          </cell>
          <cell r="P73">
            <v>5</v>
          </cell>
        </row>
        <row r="74">
          <cell r="G74" t="str">
            <v>105484-P.S.R. HUENTELAUQUEN</v>
          </cell>
          <cell r="H74">
            <v>0</v>
          </cell>
          <cell r="I74">
            <v>1</v>
          </cell>
          <cell r="J74">
            <v>0</v>
          </cell>
          <cell r="K74">
            <v>0</v>
          </cell>
          <cell r="L74">
            <v>1</v>
          </cell>
          <cell r="M74">
            <v>2</v>
          </cell>
          <cell r="N74">
            <v>1</v>
          </cell>
          <cell r="O74">
            <v>15</v>
          </cell>
          <cell r="P74">
            <v>4</v>
          </cell>
        </row>
        <row r="75">
          <cell r="G75" t="str">
            <v>105488-P.S.R. ESPIRITU SANTO</v>
          </cell>
          <cell r="H75">
            <v>0</v>
          </cell>
          <cell r="I75">
            <v>2</v>
          </cell>
          <cell r="K75">
            <v>1</v>
          </cell>
          <cell r="O75">
            <v>2</v>
          </cell>
        </row>
        <row r="76">
          <cell r="G76" t="str">
            <v>105493-P.S.R. MINCHA SUR</v>
          </cell>
          <cell r="H76">
            <v>0</v>
          </cell>
          <cell r="I76">
            <v>5</v>
          </cell>
          <cell r="J76">
            <v>0</v>
          </cell>
          <cell r="K76">
            <v>0</v>
          </cell>
          <cell r="L76">
            <v>3</v>
          </cell>
          <cell r="M76">
            <v>4</v>
          </cell>
          <cell r="O76">
            <v>5</v>
          </cell>
          <cell r="P76">
            <v>6</v>
          </cell>
        </row>
        <row r="77">
          <cell r="G77" t="str">
            <v>105497-P.S.R. JABONERIA</v>
          </cell>
          <cell r="H77">
            <v>0</v>
          </cell>
          <cell r="I77">
            <v>0</v>
          </cell>
          <cell r="J77">
            <v>0</v>
          </cell>
          <cell r="L77">
            <v>2</v>
          </cell>
          <cell r="N77">
            <v>5</v>
          </cell>
          <cell r="O77">
            <v>4</v>
          </cell>
          <cell r="P77">
            <v>3</v>
          </cell>
        </row>
        <row r="78">
          <cell r="G78" t="str">
            <v>105498-P.S.R. QUEBRADA DE LINARES</v>
          </cell>
          <cell r="H78">
            <v>1</v>
          </cell>
          <cell r="I78">
            <v>1</v>
          </cell>
          <cell r="J78">
            <v>0</v>
          </cell>
          <cell r="K78">
            <v>0</v>
          </cell>
          <cell r="L78">
            <v>0</v>
          </cell>
          <cell r="M78">
            <v>1</v>
          </cell>
          <cell r="O78">
            <v>3</v>
          </cell>
          <cell r="P78">
            <v>1</v>
          </cell>
        </row>
        <row r="79">
          <cell r="G79" t="str">
            <v>04203-LOS VILOS</v>
          </cell>
          <cell r="H79">
            <v>69</v>
          </cell>
          <cell r="I79">
            <v>138</v>
          </cell>
          <cell r="J79">
            <v>74</v>
          </cell>
          <cell r="K79">
            <v>63</v>
          </cell>
          <cell r="L79">
            <v>81</v>
          </cell>
          <cell r="M79">
            <v>65</v>
          </cell>
          <cell r="N79">
            <v>60</v>
          </cell>
          <cell r="O79">
            <v>128</v>
          </cell>
          <cell r="P79">
            <v>70</v>
          </cell>
        </row>
        <row r="80">
          <cell r="G80" t="str">
            <v>105108-HOSPITAL LOS VILOS</v>
          </cell>
          <cell r="H80">
            <v>6</v>
          </cell>
          <cell r="I80">
            <v>99</v>
          </cell>
          <cell r="J80">
            <v>40</v>
          </cell>
          <cell r="K80">
            <v>40</v>
          </cell>
          <cell r="L80">
            <v>42</v>
          </cell>
          <cell r="M80">
            <v>21</v>
          </cell>
          <cell r="N80">
            <v>23</v>
          </cell>
          <cell r="O80">
            <v>47</v>
          </cell>
          <cell r="P80">
            <v>8</v>
          </cell>
        </row>
        <row r="81">
          <cell r="G81" t="str">
            <v>105478-P.S.R. CAIMANES                   </v>
          </cell>
          <cell r="H81">
            <v>15</v>
          </cell>
          <cell r="I81">
            <v>8</v>
          </cell>
          <cell r="J81">
            <v>14</v>
          </cell>
          <cell r="K81">
            <v>6</v>
          </cell>
          <cell r="L81">
            <v>15</v>
          </cell>
          <cell r="M81">
            <v>25</v>
          </cell>
          <cell r="N81">
            <v>11</v>
          </cell>
          <cell r="O81">
            <v>29</v>
          </cell>
          <cell r="P81">
            <v>29</v>
          </cell>
        </row>
        <row r="82">
          <cell r="G82" t="str">
            <v>105479-P.S.R. GUANGUALI</v>
          </cell>
          <cell r="H82">
            <v>26</v>
          </cell>
          <cell r="I82">
            <v>4</v>
          </cell>
          <cell r="J82">
            <v>6</v>
          </cell>
          <cell r="K82">
            <v>8</v>
          </cell>
          <cell r="L82">
            <v>16</v>
          </cell>
          <cell r="M82">
            <v>9</v>
          </cell>
          <cell r="N82">
            <v>14</v>
          </cell>
          <cell r="O82">
            <v>5</v>
          </cell>
          <cell r="P82">
            <v>7</v>
          </cell>
        </row>
        <row r="83">
          <cell r="G83" t="str">
            <v>105480-P.S.R. QUILIMARI</v>
          </cell>
          <cell r="H83">
            <v>16</v>
          </cell>
          <cell r="I83">
            <v>3</v>
          </cell>
          <cell r="J83">
            <v>5</v>
          </cell>
          <cell r="K83">
            <v>2</v>
          </cell>
          <cell r="L83">
            <v>6</v>
          </cell>
          <cell r="M83">
            <v>8</v>
          </cell>
          <cell r="N83">
            <v>7</v>
          </cell>
          <cell r="O83">
            <v>46</v>
          </cell>
          <cell r="P83">
            <v>23</v>
          </cell>
        </row>
        <row r="84">
          <cell r="G84" t="str">
            <v>105481-P.S.R. TILAMA</v>
          </cell>
          <cell r="I84">
            <v>2</v>
          </cell>
          <cell r="J84">
            <v>3</v>
          </cell>
          <cell r="K84">
            <v>6</v>
          </cell>
          <cell r="L84">
            <v>2</v>
          </cell>
          <cell r="M84">
            <v>2</v>
          </cell>
          <cell r="N84">
            <v>0</v>
          </cell>
          <cell r="O84">
            <v>1</v>
          </cell>
          <cell r="P84">
            <v>3</v>
          </cell>
        </row>
        <row r="85">
          <cell r="G85" t="str">
            <v>105511-P.S.R. LOS CONDORES</v>
          </cell>
          <cell r="H85">
            <v>6</v>
          </cell>
          <cell r="I85">
            <v>22</v>
          </cell>
          <cell r="J85">
            <v>6</v>
          </cell>
          <cell r="K85">
            <v>1</v>
          </cell>
          <cell r="L85">
            <v>0</v>
          </cell>
          <cell r="M85">
            <v>0</v>
          </cell>
          <cell r="N85">
            <v>5</v>
          </cell>
          <cell r="P85">
            <v>0</v>
          </cell>
        </row>
        <row r="86">
          <cell r="G86" t="str">
            <v>04204-SALAMANCA</v>
          </cell>
          <cell r="H86">
            <v>63</v>
          </cell>
          <cell r="I86">
            <v>112</v>
          </cell>
          <cell r="J86">
            <v>160</v>
          </cell>
          <cell r="K86">
            <v>108</v>
          </cell>
          <cell r="L86">
            <v>240</v>
          </cell>
          <cell r="M86">
            <v>170</v>
          </cell>
          <cell r="N86">
            <v>165</v>
          </cell>
          <cell r="O86">
            <v>158</v>
          </cell>
          <cell r="P86">
            <v>90</v>
          </cell>
        </row>
        <row r="87">
          <cell r="G87" t="str">
            <v>105104-HOSPITAL SALAMANCA</v>
          </cell>
          <cell r="H87">
            <v>0</v>
          </cell>
          <cell r="I87">
            <v>30</v>
          </cell>
          <cell r="J87">
            <v>52</v>
          </cell>
          <cell r="K87">
            <v>33</v>
          </cell>
          <cell r="L87">
            <v>155</v>
          </cell>
          <cell r="M87">
            <v>106</v>
          </cell>
          <cell r="N87">
            <v>27</v>
          </cell>
          <cell r="O87">
            <v>12</v>
          </cell>
          <cell r="P87">
            <v>15</v>
          </cell>
        </row>
        <row r="88">
          <cell r="G88" t="str">
            <v>105452-P.S.R. CUNCUMEN                 </v>
          </cell>
          <cell r="H88">
            <v>16</v>
          </cell>
          <cell r="I88">
            <v>38</v>
          </cell>
          <cell r="J88">
            <v>65</v>
          </cell>
          <cell r="K88">
            <v>43</v>
          </cell>
          <cell r="L88">
            <v>43</v>
          </cell>
          <cell r="M88">
            <v>27</v>
          </cell>
          <cell r="N88">
            <v>66</v>
          </cell>
          <cell r="O88">
            <v>78</v>
          </cell>
          <cell r="P88">
            <v>33</v>
          </cell>
        </row>
        <row r="89">
          <cell r="G89" t="str">
            <v>105453-P.S.R. TRANQUILLA</v>
          </cell>
          <cell r="H89">
            <v>1</v>
          </cell>
          <cell r="I89">
            <v>1</v>
          </cell>
          <cell r="J89">
            <v>4</v>
          </cell>
          <cell r="K89">
            <v>4</v>
          </cell>
          <cell r="L89">
            <v>5</v>
          </cell>
          <cell r="M89">
            <v>6</v>
          </cell>
          <cell r="N89">
            <v>8</v>
          </cell>
          <cell r="O89">
            <v>3</v>
          </cell>
          <cell r="P89">
            <v>7</v>
          </cell>
        </row>
        <row r="90">
          <cell r="G90" t="str">
            <v>105454-P.S.R. CUNLAGUA</v>
          </cell>
          <cell r="H90">
            <v>11</v>
          </cell>
          <cell r="I90">
            <v>4</v>
          </cell>
          <cell r="J90">
            <v>7</v>
          </cell>
          <cell r="K90">
            <v>4</v>
          </cell>
          <cell r="L90">
            <v>6</v>
          </cell>
          <cell r="M90">
            <v>2</v>
          </cell>
          <cell r="N90">
            <v>4</v>
          </cell>
          <cell r="O90">
            <v>8</v>
          </cell>
          <cell r="P90">
            <v>2</v>
          </cell>
        </row>
        <row r="91">
          <cell r="G91" t="str">
            <v>105455-P.S.R. CHILLEPIN</v>
          </cell>
          <cell r="H91">
            <v>7</v>
          </cell>
          <cell r="I91">
            <v>1</v>
          </cell>
          <cell r="J91">
            <v>3</v>
          </cell>
          <cell r="K91">
            <v>3</v>
          </cell>
          <cell r="L91">
            <v>7</v>
          </cell>
          <cell r="M91">
            <v>1</v>
          </cell>
          <cell r="N91">
            <v>7</v>
          </cell>
          <cell r="O91">
            <v>12</v>
          </cell>
          <cell r="P91">
            <v>4</v>
          </cell>
        </row>
        <row r="92">
          <cell r="G92" t="str">
            <v>105456-P.S.R. LLIMPO</v>
          </cell>
          <cell r="H92">
            <v>1</v>
          </cell>
          <cell r="I92">
            <v>6</v>
          </cell>
          <cell r="J92">
            <v>7</v>
          </cell>
          <cell r="K92">
            <v>3</v>
          </cell>
          <cell r="L92">
            <v>1</v>
          </cell>
          <cell r="M92">
            <v>4</v>
          </cell>
          <cell r="N92">
            <v>7</v>
          </cell>
          <cell r="O92">
            <v>8</v>
          </cell>
          <cell r="P92">
            <v>4</v>
          </cell>
        </row>
        <row r="93">
          <cell r="G93" t="str">
            <v>105457-P.S.R. SAN AGUSTIN</v>
          </cell>
          <cell r="H93">
            <v>4</v>
          </cell>
          <cell r="I93">
            <v>7</v>
          </cell>
          <cell r="J93">
            <v>5</v>
          </cell>
          <cell r="K93">
            <v>4</v>
          </cell>
          <cell r="L93">
            <v>9</v>
          </cell>
          <cell r="M93">
            <v>4</v>
          </cell>
          <cell r="N93">
            <v>7</v>
          </cell>
          <cell r="O93">
            <v>7</v>
          </cell>
          <cell r="P93">
            <v>4</v>
          </cell>
        </row>
        <row r="94">
          <cell r="G94" t="str">
            <v>105458-P.S.R. TAHUINCO</v>
          </cell>
          <cell r="H94">
            <v>8</v>
          </cell>
          <cell r="I94">
            <v>4</v>
          </cell>
          <cell r="J94">
            <v>2</v>
          </cell>
          <cell r="K94">
            <v>0</v>
          </cell>
          <cell r="L94">
            <v>1</v>
          </cell>
          <cell r="M94">
            <v>2</v>
          </cell>
          <cell r="N94">
            <v>21</v>
          </cell>
          <cell r="O94">
            <v>5</v>
          </cell>
          <cell r="P94">
            <v>3</v>
          </cell>
        </row>
        <row r="95">
          <cell r="G95" t="str">
            <v>105491-P.S.R. QUELEN BAJO</v>
          </cell>
          <cell r="H95">
            <v>0</v>
          </cell>
          <cell r="I95">
            <v>3</v>
          </cell>
          <cell r="J95">
            <v>6</v>
          </cell>
          <cell r="K95">
            <v>2</v>
          </cell>
          <cell r="L95">
            <v>2</v>
          </cell>
          <cell r="M95">
            <v>4</v>
          </cell>
          <cell r="N95">
            <v>5</v>
          </cell>
          <cell r="O95">
            <v>10</v>
          </cell>
          <cell r="P95">
            <v>6</v>
          </cell>
        </row>
        <row r="96">
          <cell r="G96" t="str">
            <v>105492-P.S.R. CAMISA</v>
          </cell>
          <cell r="H96">
            <v>5</v>
          </cell>
          <cell r="I96">
            <v>10</v>
          </cell>
          <cell r="J96">
            <v>8</v>
          </cell>
          <cell r="K96">
            <v>3</v>
          </cell>
          <cell r="L96">
            <v>2</v>
          </cell>
          <cell r="M96">
            <v>2</v>
          </cell>
          <cell r="N96">
            <v>6</v>
          </cell>
          <cell r="O96">
            <v>2</v>
          </cell>
          <cell r="P96">
            <v>4</v>
          </cell>
        </row>
        <row r="97">
          <cell r="G97" t="str">
            <v>105501-P.S.R. ARBOLEDA GRANDE</v>
          </cell>
          <cell r="H97">
            <v>10</v>
          </cell>
          <cell r="I97">
            <v>8</v>
          </cell>
          <cell r="J97">
            <v>1</v>
          </cell>
          <cell r="K97">
            <v>9</v>
          </cell>
          <cell r="L97">
            <v>9</v>
          </cell>
          <cell r="M97">
            <v>12</v>
          </cell>
          <cell r="N97">
            <v>7</v>
          </cell>
          <cell r="O97">
            <v>13</v>
          </cell>
          <cell r="P97">
            <v>8</v>
          </cell>
        </row>
        <row r="98">
          <cell r="G98" t="str">
            <v>04301-OVALLE</v>
          </cell>
          <cell r="H98">
            <v>335</v>
          </cell>
          <cell r="I98">
            <v>391</v>
          </cell>
          <cell r="J98">
            <v>650</v>
          </cell>
          <cell r="K98">
            <v>462</v>
          </cell>
          <cell r="L98">
            <v>533</v>
          </cell>
          <cell r="M98">
            <v>520</v>
          </cell>
          <cell r="N98">
            <v>514</v>
          </cell>
          <cell r="O98">
            <v>515</v>
          </cell>
          <cell r="P98">
            <v>346</v>
          </cell>
        </row>
        <row r="99">
          <cell r="G99" t="str">
            <v>105315-CES. RURAL C. DE TAMAYA</v>
          </cell>
          <cell r="H99">
            <v>22</v>
          </cell>
          <cell r="I99">
            <v>14</v>
          </cell>
          <cell r="J99">
            <v>39</v>
          </cell>
          <cell r="K99">
            <v>26</v>
          </cell>
          <cell r="L99">
            <v>22</v>
          </cell>
          <cell r="M99">
            <v>13</v>
          </cell>
          <cell r="N99">
            <v>26</v>
          </cell>
          <cell r="O99">
            <v>33</v>
          </cell>
          <cell r="P99">
            <v>19</v>
          </cell>
        </row>
        <row r="100">
          <cell r="G100" t="str">
            <v>105317-CES. JORGE JORDAN D.</v>
          </cell>
          <cell r="H100">
            <v>65</v>
          </cell>
          <cell r="I100">
            <v>148</v>
          </cell>
          <cell r="J100">
            <v>193</v>
          </cell>
          <cell r="K100">
            <v>97</v>
          </cell>
          <cell r="L100">
            <v>108</v>
          </cell>
          <cell r="M100">
            <v>93</v>
          </cell>
          <cell r="N100">
            <v>92</v>
          </cell>
          <cell r="O100">
            <v>94</v>
          </cell>
          <cell r="P100">
            <v>62</v>
          </cell>
        </row>
        <row r="101">
          <cell r="G101" t="str">
            <v>105322-CES. MARCOS MACUADA</v>
          </cell>
          <cell r="H101">
            <v>150</v>
          </cell>
          <cell r="I101">
            <v>89</v>
          </cell>
          <cell r="J101">
            <v>262</v>
          </cell>
          <cell r="K101">
            <v>213</v>
          </cell>
          <cell r="L101">
            <v>273</v>
          </cell>
          <cell r="M101">
            <v>240</v>
          </cell>
          <cell r="N101">
            <v>252</v>
          </cell>
          <cell r="O101">
            <v>251</v>
          </cell>
          <cell r="P101">
            <v>142</v>
          </cell>
        </row>
        <row r="102">
          <cell r="G102" t="str">
            <v>105324-CES. SOTAQUI</v>
          </cell>
          <cell r="H102">
            <v>18</v>
          </cell>
          <cell r="I102">
            <v>34</v>
          </cell>
          <cell r="J102">
            <v>35</v>
          </cell>
          <cell r="K102">
            <v>18</v>
          </cell>
          <cell r="L102">
            <v>27</v>
          </cell>
          <cell r="M102">
            <v>29</v>
          </cell>
          <cell r="N102">
            <v>9</v>
          </cell>
          <cell r="O102">
            <v>23</v>
          </cell>
          <cell r="P102">
            <v>34</v>
          </cell>
        </row>
        <row r="103">
          <cell r="G103" t="str">
            <v>105415-P.S.R. BARRAZA</v>
          </cell>
          <cell r="H103">
            <v>15</v>
          </cell>
          <cell r="I103">
            <v>16</v>
          </cell>
          <cell r="J103">
            <v>14</v>
          </cell>
          <cell r="K103">
            <v>10</v>
          </cell>
          <cell r="L103">
            <v>11</v>
          </cell>
          <cell r="M103">
            <v>16</v>
          </cell>
          <cell r="N103">
            <v>7</v>
          </cell>
          <cell r="O103">
            <v>13</v>
          </cell>
          <cell r="P103">
            <v>19</v>
          </cell>
        </row>
        <row r="104">
          <cell r="G104" t="str">
            <v>105416-P.S.R. CAMARICO                  </v>
          </cell>
          <cell r="I104">
            <v>7</v>
          </cell>
          <cell r="J104">
            <v>16</v>
          </cell>
          <cell r="K104">
            <v>5</v>
          </cell>
          <cell r="L104">
            <v>10</v>
          </cell>
          <cell r="M104">
            <v>11</v>
          </cell>
          <cell r="N104">
            <v>4</v>
          </cell>
          <cell r="O104">
            <v>10</v>
          </cell>
          <cell r="P104">
            <v>2</v>
          </cell>
        </row>
        <row r="105">
          <cell r="G105" t="str">
            <v>105417-P.S.R. ALCONES BAJOS</v>
          </cell>
          <cell r="I105">
            <v>3</v>
          </cell>
          <cell r="J105">
            <v>2</v>
          </cell>
          <cell r="K105">
            <v>6</v>
          </cell>
          <cell r="L105">
            <v>12</v>
          </cell>
          <cell r="M105">
            <v>9</v>
          </cell>
          <cell r="N105">
            <v>4</v>
          </cell>
          <cell r="O105">
            <v>0</v>
          </cell>
          <cell r="P105">
            <v>7</v>
          </cell>
        </row>
        <row r="106">
          <cell r="G106" t="str">
            <v>105419-P.S.R. LAS SOSSAS</v>
          </cell>
          <cell r="H106">
            <v>6</v>
          </cell>
          <cell r="I106">
            <v>4</v>
          </cell>
          <cell r="J106">
            <v>4</v>
          </cell>
          <cell r="K106">
            <v>9</v>
          </cell>
          <cell r="L106">
            <v>3</v>
          </cell>
          <cell r="M106">
            <v>1</v>
          </cell>
          <cell r="N106">
            <v>8</v>
          </cell>
          <cell r="O106">
            <v>2</v>
          </cell>
          <cell r="P106">
            <v>3</v>
          </cell>
        </row>
        <row r="107">
          <cell r="G107" t="str">
            <v>105420-P.S.R. LIMARI</v>
          </cell>
          <cell r="I107">
            <v>4</v>
          </cell>
          <cell r="J107">
            <v>6</v>
          </cell>
          <cell r="K107">
            <v>7</v>
          </cell>
          <cell r="L107">
            <v>10</v>
          </cell>
          <cell r="M107">
            <v>23</v>
          </cell>
          <cell r="N107">
            <v>5</v>
          </cell>
          <cell r="O107">
            <v>10</v>
          </cell>
          <cell r="P107">
            <v>3</v>
          </cell>
        </row>
        <row r="108">
          <cell r="G108" t="str">
            <v>105422-P.S.R. HORNILLOS</v>
          </cell>
          <cell r="J108">
            <v>2</v>
          </cell>
          <cell r="K108">
            <v>4</v>
          </cell>
          <cell r="L108">
            <v>3</v>
          </cell>
          <cell r="M108">
            <v>7</v>
          </cell>
          <cell r="O108">
            <v>2</v>
          </cell>
          <cell r="P108">
            <v>3</v>
          </cell>
        </row>
        <row r="109">
          <cell r="G109" t="str">
            <v>105437-P.S.R. CHALINGA</v>
          </cell>
          <cell r="I109">
            <v>6</v>
          </cell>
          <cell r="J109">
            <v>0</v>
          </cell>
          <cell r="K109">
            <v>2</v>
          </cell>
          <cell r="L109">
            <v>8</v>
          </cell>
          <cell r="M109">
            <v>19</v>
          </cell>
          <cell r="O109">
            <v>3</v>
          </cell>
          <cell r="P109">
            <v>2</v>
          </cell>
        </row>
        <row r="110">
          <cell r="G110" t="str">
            <v>105439-P.S.R. CERRO BLANCO</v>
          </cell>
          <cell r="H110">
            <v>0</v>
          </cell>
          <cell r="I110">
            <v>2</v>
          </cell>
          <cell r="J110">
            <v>0</v>
          </cell>
          <cell r="K110">
            <v>2</v>
          </cell>
          <cell r="L110">
            <v>5</v>
          </cell>
          <cell r="M110">
            <v>7</v>
          </cell>
          <cell r="N110">
            <v>12</v>
          </cell>
          <cell r="O110">
            <v>5</v>
          </cell>
          <cell r="P110">
            <v>0</v>
          </cell>
        </row>
        <row r="111">
          <cell r="G111" t="str">
            <v>105507-P.S.R. HUAMALATA</v>
          </cell>
          <cell r="H111">
            <v>5</v>
          </cell>
          <cell r="I111">
            <v>12</v>
          </cell>
          <cell r="J111">
            <v>3</v>
          </cell>
          <cell r="K111">
            <v>2</v>
          </cell>
          <cell r="L111">
            <v>4</v>
          </cell>
          <cell r="M111">
            <v>6</v>
          </cell>
          <cell r="N111">
            <v>11</v>
          </cell>
          <cell r="O111">
            <v>8</v>
          </cell>
          <cell r="P111">
            <v>13</v>
          </cell>
        </row>
        <row r="112">
          <cell r="G112" t="str">
            <v>105510-P.S.R. RECOLETA</v>
          </cell>
          <cell r="H112">
            <v>0</v>
          </cell>
          <cell r="I112">
            <v>6</v>
          </cell>
          <cell r="J112">
            <v>4</v>
          </cell>
          <cell r="K112">
            <v>9</v>
          </cell>
          <cell r="L112">
            <v>11</v>
          </cell>
          <cell r="M112">
            <v>14</v>
          </cell>
          <cell r="N112">
            <v>9</v>
          </cell>
          <cell r="O112">
            <v>4</v>
          </cell>
          <cell r="P112">
            <v>5</v>
          </cell>
        </row>
        <row r="113">
          <cell r="G113" t="str">
            <v>105722-CECOF SAN JOSE DE LA DEHESA</v>
          </cell>
          <cell r="H113">
            <v>44</v>
          </cell>
          <cell r="I113">
            <v>20</v>
          </cell>
          <cell r="J113">
            <v>31</v>
          </cell>
          <cell r="K113">
            <v>14</v>
          </cell>
          <cell r="L113">
            <v>15</v>
          </cell>
          <cell r="M113">
            <v>7</v>
          </cell>
          <cell r="N113">
            <v>9</v>
          </cell>
          <cell r="O113">
            <v>5</v>
          </cell>
          <cell r="P113">
            <v>0</v>
          </cell>
        </row>
        <row r="114">
          <cell r="G114" t="str">
            <v>105723-CECOF LIMARI</v>
          </cell>
          <cell r="H114">
            <v>10</v>
          </cell>
          <cell r="I114">
            <v>26</v>
          </cell>
          <cell r="J114">
            <v>39</v>
          </cell>
          <cell r="K114">
            <v>38</v>
          </cell>
          <cell r="L114">
            <v>11</v>
          </cell>
          <cell r="M114">
            <v>25</v>
          </cell>
          <cell r="N114">
            <v>66</v>
          </cell>
          <cell r="O114">
            <v>52</v>
          </cell>
          <cell r="P114">
            <v>32</v>
          </cell>
        </row>
        <row r="115">
          <cell r="G115" t="str">
            <v>04302-COMBARBALÁ</v>
          </cell>
          <cell r="H115">
            <v>125</v>
          </cell>
          <cell r="I115">
            <v>125</v>
          </cell>
          <cell r="J115">
            <v>65</v>
          </cell>
          <cell r="K115">
            <v>84</v>
          </cell>
          <cell r="L115">
            <v>84</v>
          </cell>
          <cell r="M115">
            <v>69</v>
          </cell>
          <cell r="N115">
            <v>104</v>
          </cell>
          <cell r="O115">
            <v>67</v>
          </cell>
          <cell r="P115">
            <v>111</v>
          </cell>
        </row>
        <row r="116">
          <cell r="G116" t="str">
            <v>105105-HOSPITAL COMBARBALA</v>
          </cell>
          <cell r="H116">
            <v>36</v>
          </cell>
          <cell r="I116">
            <v>10</v>
          </cell>
          <cell r="J116">
            <v>7</v>
          </cell>
          <cell r="K116">
            <v>13</v>
          </cell>
          <cell r="L116">
            <v>7</v>
          </cell>
          <cell r="M116">
            <v>18</v>
          </cell>
          <cell r="N116">
            <v>18</v>
          </cell>
          <cell r="O116">
            <v>3</v>
          </cell>
          <cell r="P116">
            <v>50</v>
          </cell>
        </row>
        <row r="117">
          <cell r="G117" t="str">
            <v>105433-P.S.R. SAN LORENZO</v>
          </cell>
          <cell r="I117">
            <v>3</v>
          </cell>
          <cell r="J117">
            <v>3</v>
          </cell>
          <cell r="L117">
            <v>4</v>
          </cell>
          <cell r="M117">
            <v>1</v>
          </cell>
          <cell r="N117">
            <v>7</v>
          </cell>
          <cell r="O117">
            <v>4</v>
          </cell>
          <cell r="P117">
            <v>1</v>
          </cell>
        </row>
        <row r="118">
          <cell r="G118" t="str">
            <v>105434-P.S.R. SAN MARCOS</v>
          </cell>
          <cell r="H118">
            <v>1</v>
          </cell>
          <cell r="I118">
            <v>11</v>
          </cell>
          <cell r="J118">
            <v>6</v>
          </cell>
          <cell r="K118">
            <v>8</v>
          </cell>
          <cell r="L118">
            <v>18</v>
          </cell>
          <cell r="M118">
            <v>7</v>
          </cell>
          <cell r="N118">
            <v>5</v>
          </cell>
          <cell r="O118">
            <v>0</v>
          </cell>
          <cell r="P118">
            <v>3</v>
          </cell>
        </row>
        <row r="119">
          <cell r="G119" t="str">
            <v>105441-P.S.R. MANQUEHUA</v>
          </cell>
          <cell r="H119">
            <v>15</v>
          </cell>
          <cell r="I119">
            <v>15</v>
          </cell>
          <cell r="J119">
            <v>2</v>
          </cell>
          <cell r="K119">
            <v>17</v>
          </cell>
          <cell r="L119">
            <v>13</v>
          </cell>
          <cell r="M119">
            <v>4</v>
          </cell>
          <cell r="N119">
            <v>9</v>
          </cell>
          <cell r="O119">
            <v>10</v>
          </cell>
          <cell r="P119">
            <v>17</v>
          </cell>
        </row>
        <row r="120">
          <cell r="G120" t="str">
            <v>105459-P.S.R. BARRANCAS                </v>
          </cell>
          <cell r="H120">
            <v>6</v>
          </cell>
          <cell r="I120">
            <v>16</v>
          </cell>
          <cell r="J120">
            <v>15</v>
          </cell>
          <cell r="K120">
            <v>9</v>
          </cell>
          <cell r="L120">
            <v>11</v>
          </cell>
          <cell r="M120">
            <v>4</v>
          </cell>
          <cell r="N120">
            <v>25</v>
          </cell>
          <cell r="O120">
            <v>7</v>
          </cell>
          <cell r="P120">
            <v>4</v>
          </cell>
        </row>
        <row r="121">
          <cell r="G121" t="str">
            <v>105460-P.S.R. COGOTI 18</v>
          </cell>
          <cell r="H121">
            <v>6</v>
          </cell>
          <cell r="I121">
            <v>10</v>
          </cell>
          <cell r="J121">
            <v>2</v>
          </cell>
          <cell r="K121">
            <v>4</v>
          </cell>
          <cell r="L121">
            <v>4</v>
          </cell>
          <cell r="M121">
            <v>2</v>
          </cell>
          <cell r="N121">
            <v>2</v>
          </cell>
          <cell r="O121">
            <v>10</v>
          </cell>
          <cell r="P121">
            <v>3</v>
          </cell>
        </row>
        <row r="122">
          <cell r="G122" t="str">
            <v>105461-P.S.R. EL HUACHO</v>
          </cell>
          <cell r="H122">
            <v>4</v>
          </cell>
          <cell r="I122">
            <v>8</v>
          </cell>
          <cell r="K122">
            <v>7</v>
          </cell>
          <cell r="L122">
            <v>0</v>
          </cell>
          <cell r="M122">
            <v>1</v>
          </cell>
          <cell r="N122">
            <v>7</v>
          </cell>
          <cell r="O122">
            <v>2</v>
          </cell>
        </row>
        <row r="123">
          <cell r="G123" t="str">
            <v>105462-P.S.R. EL SAUCE</v>
          </cell>
          <cell r="H123">
            <v>11</v>
          </cell>
          <cell r="I123">
            <v>14</v>
          </cell>
          <cell r="J123">
            <v>11</v>
          </cell>
          <cell r="K123">
            <v>0</v>
          </cell>
          <cell r="L123">
            <v>5</v>
          </cell>
          <cell r="M123">
            <v>9</v>
          </cell>
          <cell r="N123">
            <v>8</v>
          </cell>
          <cell r="O123">
            <v>9</v>
          </cell>
          <cell r="P123">
            <v>10</v>
          </cell>
        </row>
        <row r="124">
          <cell r="G124" t="str">
            <v>105463-P.S.R. QUILITAPIA</v>
          </cell>
          <cell r="H124">
            <v>16</v>
          </cell>
          <cell r="I124">
            <v>5</v>
          </cell>
          <cell r="J124">
            <v>5</v>
          </cell>
          <cell r="K124">
            <v>1</v>
          </cell>
          <cell r="L124">
            <v>6</v>
          </cell>
          <cell r="M124">
            <v>9</v>
          </cell>
          <cell r="N124">
            <v>2</v>
          </cell>
          <cell r="O124">
            <v>6</v>
          </cell>
          <cell r="P124">
            <v>8</v>
          </cell>
        </row>
        <row r="125">
          <cell r="G125" t="str">
            <v>105464-P.S.R. LA LIGUA</v>
          </cell>
          <cell r="H125">
            <v>6</v>
          </cell>
          <cell r="I125">
            <v>15</v>
          </cell>
          <cell r="J125">
            <v>6</v>
          </cell>
          <cell r="K125">
            <v>6</v>
          </cell>
          <cell r="L125">
            <v>2</v>
          </cell>
          <cell r="M125">
            <v>11</v>
          </cell>
          <cell r="N125">
            <v>9</v>
          </cell>
          <cell r="O125">
            <v>3</v>
          </cell>
          <cell r="P125">
            <v>4</v>
          </cell>
        </row>
        <row r="126">
          <cell r="G126" t="str">
            <v>105465-P.S.R. RAMADILLA</v>
          </cell>
          <cell r="H126">
            <v>7</v>
          </cell>
          <cell r="I126">
            <v>7</v>
          </cell>
          <cell r="J126">
            <v>5</v>
          </cell>
          <cell r="K126">
            <v>4</v>
          </cell>
          <cell r="L126">
            <v>5</v>
          </cell>
          <cell r="M126">
            <v>3</v>
          </cell>
          <cell r="N126">
            <v>8</v>
          </cell>
          <cell r="O126">
            <v>3</v>
          </cell>
          <cell r="P126">
            <v>6</v>
          </cell>
        </row>
        <row r="127">
          <cell r="G127" t="str">
            <v>105466-P.S.R. VALLE HERMOSO</v>
          </cell>
          <cell r="H127">
            <v>9</v>
          </cell>
          <cell r="I127">
            <v>5</v>
          </cell>
          <cell r="K127">
            <v>11</v>
          </cell>
          <cell r="L127">
            <v>8</v>
          </cell>
          <cell r="N127">
            <v>1</v>
          </cell>
          <cell r="O127">
            <v>6</v>
          </cell>
          <cell r="P127">
            <v>3</v>
          </cell>
        </row>
        <row r="128">
          <cell r="G128" t="str">
            <v>105490-P.S.R. EL DURAZNO</v>
          </cell>
          <cell r="H128">
            <v>8</v>
          </cell>
          <cell r="I128">
            <v>6</v>
          </cell>
          <cell r="J128">
            <v>3</v>
          </cell>
          <cell r="K128">
            <v>4</v>
          </cell>
          <cell r="L128">
            <v>1</v>
          </cell>
          <cell r="M128">
            <v>0</v>
          </cell>
          <cell r="N128">
            <v>3</v>
          </cell>
          <cell r="O128">
            <v>4</v>
          </cell>
          <cell r="P128">
            <v>2</v>
          </cell>
        </row>
        <row r="129">
          <cell r="G129" t="str">
            <v>04303-MONTE PATRIA</v>
          </cell>
          <cell r="H129">
            <v>113</v>
          </cell>
          <cell r="I129">
            <v>224</v>
          </cell>
          <cell r="J129">
            <v>210</v>
          </cell>
          <cell r="K129">
            <v>159</v>
          </cell>
          <cell r="L129">
            <v>203</v>
          </cell>
          <cell r="M129">
            <v>244</v>
          </cell>
          <cell r="N129">
            <v>152</v>
          </cell>
          <cell r="O129">
            <v>142</v>
          </cell>
          <cell r="P129">
            <v>193</v>
          </cell>
        </row>
        <row r="130">
          <cell r="G130" t="str">
            <v>105307-CES. RURAL MONTE PATRIA</v>
          </cell>
          <cell r="H130">
            <v>37</v>
          </cell>
          <cell r="I130">
            <v>61</v>
          </cell>
          <cell r="J130">
            <v>17</v>
          </cell>
          <cell r="K130">
            <v>26</v>
          </cell>
          <cell r="L130">
            <v>29</v>
          </cell>
          <cell r="M130">
            <v>134</v>
          </cell>
          <cell r="N130">
            <v>20</v>
          </cell>
          <cell r="O130">
            <v>32</v>
          </cell>
          <cell r="P130">
            <v>48</v>
          </cell>
        </row>
        <row r="131">
          <cell r="G131" t="str">
            <v>105311-CES. RURAL CHAÑARAL ALTO</v>
          </cell>
          <cell r="H131">
            <v>16</v>
          </cell>
          <cell r="I131">
            <v>25</v>
          </cell>
          <cell r="J131">
            <v>32</v>
          </cell>
          <cell r="K131">
            <v>25</v>
          </cell>
          <cell r="L131">
            <v>14</v>
          </cell>
          <cell r="M131">
            <v>15</v>
          </cell>
          <cell r="N131">
            <v>15</v>
          </cell>
          <cell r="O131">
            <v>19</v>
          </cell>
          <cell r="P131">
            <v>28</v>
          </cell>
        </row>
        <row r="132">
          <cell r="G132" t="str">
            <v>105312-CES. RURAL CAREN</v>
          </cell>
          <cell r="H132">
            <v>5</v>
          </cell>
          <cell r="I132">
            <v>39</v>
          </cell>
          <cell r="J132">
            <v>20</v>
          </cell>
          <cell r="K132">
            <v>21</v>
          </cell>
          <cell r="L132">
            <v>18</v>
          </cell>
          <cell r="M132">
            <v>13</v>
          </cell>
          <cell r="N132">
            <v>34</v>
          </cell>
          <cell r="O132">
            <v>1</v>
          </cell>
          <cell r="P132">
            <v>0</v>
          </cell>
        </row>
        <row r="133">
          <cell r="G133" t="str">
            <v>105318-CES. RURAL EL PALQUI</v>
          </cell>
          <cell r="H133">
            <v>35</v>
          </cell>
          <cell r="I133">
            <v>50</v>
          </cell>
          <cell r="J133">
            <v>54</v>
          </cell>
          <cell r="K133">
            <v>24</v>
          </cell>
          <cell r="L133">
            <v>57</v>
          </cell>
          <cell r="M133">
            <v>29</v>
          </cell>
          <cell r="N133">
            <v>37</v>
          </cell>
          <cell r="O133">
            <v>34</v>
          </cell>
          <cell r="P133">
            <v>19</v>
          </cell>
        </row>
        <row r="134">
          <cell r="G134" t="str">
            <v>105425-P.S.R. CHILECITO</v>
          </cell>
          <cell r="H134">
            <v>8</v>
          </cell>
          <cell r="I134">
            <v>5</v>
          </cell>
          <cell r="J134">
            <v>31</v>
          </cell>
          <cell r="K134">
            <v>0</v>
          </cell>
          <cell r="L134">
            <v>8</v>
          </cell>
          <cell r="M134">
            <v>0</v>
          </cell>
          <cell r="N134">
            <v>2</v>
          </cell>
          <cell r="O134">
            <v>8</v>
          </cell>
          <cell r="P134">
            <v>16</v>
          </cell>
        </row>
        <row r="135">
          <cell r="G135" t="str">
            <v>105427-P.S.R. HACIENDA VALDIVIA</v>
          </cell>
          <cell r="H135">
            <v>0</v>
          </cell>
          <cell r="I135">
            <v>2</v>
          </cell>
          <cell r="J135">
            <v>3</v>
          </cell>
          <cell r="K135">
            <v>4</v>
          </cell>
          <cell r="L135">
            <v>15</v>
          </cell>
          <cell r="M135">
            <v>7</v>
          </cell>
          <cell r="N135">
            <v>4</v>
          </cell>
          <cell r="O135">
            <v>4</v>
          </cell>
          <cell r="P135">
            <v>19</v>
          </cell>
        </row>
        <row r="136">
          <cell r="G136" t="str">
            <v>105428-P.S.R. HUATULAME</v>
          </cell>
          <cell r="I136">
            <v>11</v>
          </cell>
          <cell r="J136">
            <v>19</v>
          </cell>
          <cell r="K136">
            <v>23</v>
          </cell>
          <cell r="L136">
            <v>0</v>
          </cell>
          <cell r="M136">
            <v>6</v>
          </cell>
          <cell r="N136">
            <v>0</v>
          </cell>
          <cell r="P136">
            <v>21</v>
          </cell>
        </row>
        <row r="137">
          <cell r="G137" t="str">
            <v>105430-P.S.R. MIALQUI</v>
          </cell>
          <cell r="H137">
            <v>1</v>
          </cell>
          <cell r="I137">
            <v>2</v>
          </cell>
          <cell r="J137">
            <v>0</v>
          </cell>
          <cell r="L137">
            <v>3</v>
          </cell>
          <cell r="M137">
            <v>3</v>
          </cell>
          <cell r="N137">
            <v>0</v>
          </cell>
          <cell r="O137">
            <v>3</v>
          </cell>
          <cell r="P137">
            <v>2</v>
          </cell>
        </row>
        <row r="138">
          <cell r="G138" t="str">
            <v>105431-P.S.R. PEDREGAL</v>
          </cell>
          <cell r="H138">
            <v>3</v>
          </cell>
          <cell r="I138">
            <v>7</v>
          </cell>
          <cell r="J138">
            <v>16</v>
          </cell>
          <cell r="K138">
            <v>10</v>
          </cell>
          <cell r="L138">
            <v>9</v>
          </cell>
          <cell r="M138">
            <v>12</v>
          </cell>
          <cell r="N138">
            <v>5</v>
          </cell>
          <cell r="O138">
            <v>8</v>
          </cell>
          <cell r="P138">
            <v>18</v>
          </cell>
        </row>
        <row r="139">
          <cell r="G139" t="str">
            <v>105432-P.S.R. RAPEL</v>
          </cell>
          <cell r="H139">
            <v>4</v>
          </cell>
          <cell r="I139">
            <v>18</v>
          </cell>
          <cell r="J139">
            <v>9</v>
          </cell>
          <cell r="K139">
            <v>15</v>
          </cell>
          <cell r="L139">
            <v>27</v>
          </cell>
          <cell r="M139">
            <v>9</v>
          </cell>
          <cell r="N139">
            <v>15</v>
          </cell>
          <cell r="O139">
            <v>19</v>
          </cell>
          <cell r="P139">
            <v>5</v>
          </cell>
        </row>
        <row r="140">
          <cell r="G140" t="str">
            <v>105435-P.S.R. TULAHUEN</v>
          </cell>
          <cell r="I140">
            <v>2</v>
          </cell>
          <cell r="J140">
            <v>5</v>
          </cell>
          <cell r="K140">
            <v>3</v>
          </cell>
          <cell r="L140">
            <v>16</v>
          </cell>
          <cell r="M140">
            <v>10</v>
          </cell>
          <cell r="N140">
            <v>7</v>
          </cell>
          <cell r="O140">
            <v>2</v>
          </cell>
          <cell r="P140">
            <v>12</v>
          </cell>
        </row>
        <row r="141">
          <cell r="G141" t="str">
            <v>105436-P.S.R. EL MAITEN</v>
          </cell>
          <cell r="H141">
            <v>4</v>
          </cell>
          <cell r="I141">
            <v>2</v>
          </cell>
          <cell r="J141">
            <v>4</v>
          </cell>
          <cell r="K141">
            <v>1</v>
          </cell>
          <cell r="L141">
            <v>6</v>
          </cell>
          <cell r="M141">
            <v>6</v>
          </cell>
          <cell r="N141">
            <v>13</v>
          </cell>
          <cell r="O141">
            <v>12</v>
          </cell>
          <cell r="P141">
            <v>5</v>
          </cell>
        </row>
        <row r="142">
          <cell r="G142" t="str">
            <v>105489-P.S.R. RAMADAS DE TULAHUEN</v>
          </cell>
          <cell r="K142">
            <v>7</v>
          </cell>
          <cell r="L142">
            <v>1</v>
          </cell>
        </row>
        <row r="143">
          <cell r="G143" t="str">
            <v>04304-PUNITAQUI</v>
          </cell>
          <cell r="H143">
            <v>15</v>
          </cell>
          <cell r="I143">
            <v>38</v>
          </cell>
          <cell r="J143">
            <v>52</v>
          </cell>
          <cell r="K143">
            <v>31</v>
          </cell>
          <cell r="L143">
            <v>55</v>
          </cell>
          <cell r="M143">
            <v>50</v>
          </cell>
          <cell r="N143">
            <v>43</v>
          </cell>
          <cell r="O143">
            <v>139</v>
          </cell>
          <cell r="P143">
            <v>62</v>
          </cell>
        </row>
        <row r="144">
          <cell r="G144" t="str">
            <v>105308-CES. RURAL PUNITAQUI</v>
          </cell>
          <cell r="H144">
            <v>14</v>
          </cell>
          <cell r="I144">
            <v>12</v>
          </cell>
          <cell r="J144">
            <v>44</v>
          </cell>
          <cell r="K144">
            <v>28</v>
          </cell>
          <cell r="L144">
            <v>39</v>
          </cell>
          <cell r="M144">
            <v>47</v>
          </cell>
          <cell r="N144">
            <v>43</v>
          </cell>
          <cell r="O144">
            <v>138</v>
          </cell>
          <cell r="P144">
            <v>50</v>
          </cell>
        </row>
        <row r="145">
          <cell r="G145" t="str">
            <v>105440-P.S.R. DIVISADERO</v>
          </cell>
          <cell r="H145">
            <v>1</v>
          </cell>
          <cell r="I145">
            <v>24</v>
          </cell>
          <cell r="J145">
            <v>7</v>
          </cell>
          <cell r="L145">
            <v>9</v>
          </cell>
          <cell r="M145">
            <v>1</v>
          </cell>
          <cell r="O145">
            <v>1</v>
          </cell>
          <cell r="P145">
            <v>9</v>
          </cell>
        </row>
        <row r="146">
          <cell r="G146" t="str">
            <v>105442-P.S.R. SAN PEDRO DE QUILES</v>
          </cell>
          <cell r="M146">
            <v>1</v>
          </cell>
        </row>
        <row r="147">
          <cell r="G147" t="str">
            <v>105508-P.S.R. EL PARRAL DE QUILES  </v>
          </cell>
          <cell r="I147">
            <v>2</v>
          </cell>
          <cell r="J147">
            <v>1</v>
          </cell>
          <cell r="K147">
            <v>3</v>
          </cell>
          <cell r="L147">
            <v>7</v>
          </cell>
          <cell r="M147">
            <v>1</v>
          </cell>
          <cell r="P147">
            <v>3</v>
          </cell>
        </row>
        <row r="148">
          <cell r="G148" t="str">
            <v>04305-RIO HURATDO</v>
          </cell>
          <cell r="H148">
            <v>26</v>
          </cell>
          <cell r="I148">
            <v>12</v>
          </cell>
          <cell r="J148">
            <v>30</v>
          </cell>
          <cell r="K148">
            <v>33</v>
          </cell>
          <cell r="L148">
            <v>75</v>
          </cell>
          <cell r="M148">
            <v>25</v>
          </cell>
          <cell r="N148">
            <v>59</v>
          </cell>
          <cell r="O148">
            <v>40</v>
          </cell>
          <cell r="P148">
            <v>40</v>
          </cell>
        </row>
        <row r="149">
          <cell r="G149" t="str">
            <v>105310-CES. RURAL PICHASCA</v>
          </cell>
          <cell r="H149">
            <v>3</v>
          </cell>
          <cell r="J149">
            <v>0</v>
          </cell>
          <cell r="K149">
            <v>9</v>
          </cell>
          <cell r="L149">
            <v>23</v>
          </cell>
          <cell r="M149">
            <v>11</v>
          </cell>
          <cell r="N149">
            <v>19</v>
          </cell>
          <cell r="O149">
            <v>23</v>
          </cell>
          <cell r="P149">
            <v>20</v>
          </cell>
        </row>
        <row r="150">
          <cell r="G150" t="str">
            <v>105409-P.S.R. EL CHAÑAR</v>
          </cell>
          <cell r="H150">
            <v>5</v>
          </cell>
          <cell r="I150">
            <v>1</v>
          </cell>
          <cell r="K150">
            <v>1</v>
          </cell>
          <cell r="L150">
            <v>3</v>
          </cell>
          <cell r="M150">
            <v>1</v>
          </cell>
          <cell r="N150">
            <v>7</v>
          </cell>
          <cell r="O150">
            <v>1</v>
          </cell>
          <cell r="P150">
            <v>5</v>
          </cell>
        </row>
        <row r="151">
          <cell r="G151" t="str">
            <v>105410-P.S.R. HURTADO</v>
          </cell>
          <cell r="H151">
            <v>9</v>
          </cell>
          <cell r="I151">
            <v>6</v>
          </cell>
          <cell r="J151">
            <v>5</v>
          </cell>
          <cell r="K151">
            <v>3</v>
          </cell>
          <cell r="L151">
            <v>14</v>
          </cell>
          <cell r="M151">
            <v>5</v>
          </cell>
          <cell r="N151">
            <v>5</v>
          </cell>
          <cell r="O151">
            <v>9</v>
          </cell>
          <cell r="P151">
            <v>0</v>
          </cell>
        </row>
        <row r="152">
          <cell r="G152" t="str">
            <v>105411-P.S.R. LAS BREAS</v>
          </cell>
          <cell r="H152">
            <v>4</v>
          </cell>
          <cell r="I152">
            <v>3</v>
          </cell>
          <cell r="J152">
            <v>5</v>
          </cell>
          <cell r="L152">
            <v>10</v>
          </cell>
          <cell r="M152">
            <v>2</v>
          </cell>
          <cell r="N152">
            <v>7</v>
          </cell>
          <cell r="P152">
            <v>0</v>
          </cell>
        </row>
        <row r="153">
          <cell r="G153" t="str">
            <v>105413-P.S.R. SAMO ALTO</v>
          </cell>
          <cell r="J153">
            <v>18</v>
          </cell>
          <cell r="K153">
            <v>5</v>
          </cell>
          <cell r="L153">
            <v>5</v>
          </cell>
          <cell r="M153">
            <v>4</v>
          </cell>
          <cell r="N153">
            <v>9</v>
          </cell>
          <cell r="O153">
            <v>5</v>
          </cell>
          <cell r="P153">
            <v>4</v>
          </cell>
        </row>
        <row r="154">
          <cell r="G154" t="str">
            <v>105414-P.S.R. SERON</v>
          </cell>
          <cell r="H154">
            <v>2</v>
          </cell>
          <cell r="I154">
            <v>2</v>
          </cell>
          <cell r="J154">
            <v>2</v>
          </cell>
          <cell r="K154">
            <v>15</v>
          </cell>
          <cell r="L154">
            <v>12</v>
          </cell>
          <cell r="N154">
            <v>4</v>
          </cell>
          <cell r="O154">
            <v>0</v>
          </cell>
          <cell r="P154">
            <v>10</v>
          </cell>
        </row>
        <row r="155">
          <cell r="G155" t="str">
            <v>105503-P.S.R. TABAQUEROS</v>
          </cell>
          <cell r="H155">
            <v>3</v>
          </cell>
          <cell r="L155">
            <v>8</v>
          </cell>
          <cell r="M155">
            <v>2</v>
          </cell>
          <cell r="N155">
            <v>8</v>
          </cell>
          <cell r="O155">
            <v>2</v>
          </cell>
          <cell r="P155">
            <v>1</v>
          </cell>
        </row>
        <row r="156">
          <cell r="G156" t="str">
            <v>Total general</v>
          </cell>
          <cell r="H156">
            <v>1993</v>
          </cell>
          <cell r="I156">
            <v>2565</v>
          </cell>
          <cell r="J156">
            <v>3269</v>
          </cell>
          <cell r="K156">
            <v>2711</v>
          </cell>
          <cell r="L156">
            <v>3245</v>
          </cell>
          <cell r="M156">
            <v>3302</v>
          </cell>
          <cell r="N156">
            <v>3086</v>
          </cell>
          <cell r="O156">
            <v>3715</v>
          </cell>
          <cell r="P156">
            <v>3182</v>
          </cell>
        </row>
      </sheetData>
      <sheetData sheetId="7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 t="str">
            <v>Total general</v>
          </cell>
        </row>
        <row r="4">
          <cell r="G4" t="str">
            <v>04101-LA SERENA</v>
          </cell>
          <cell r="H4">
            <v>242</v>
          </cell>
          <cell r="I4">
            <v>204</v>
          </cell>
          <cell r="J4">
            <v>209</v>
          </cell>
          <cell r="K4">
            <v>186</v>
          </cell>
          <cell r="L4">
            <v>167</v>
          </cell>
          <cell r="M4">
            <v>140</v>
          </cell>
          <cell r="N4">
            <v>190</v>
          </cell>
          <cell r="O4">
            <v>189</v>
          </cell>
          <cell r="P4">
            <v>156</v>
          </cell>
          <cell r="Q4">
            <v>1683</v>
          </cell>
        </row>
        <row r="5">
          <cell r="G5" t="str">
            <v>105300-CES. CARDENAL CARO</v>
          </cell>
          <cell r="H5">
            <v>42</v>
          </cell>
          <cell r="I5">
            <v>30</v>
          </cell>
          <cell r="J5">
            <v>34</v>
          </cell>
          <cell r="K5">
            <v>29</v>
          </cell>
          <cell r="L5">
            <v>24</v>
          </cell>
          <cell r="M5">
            <v>21</v>
          </cell>
          <cell r="N5">
            <v>40</v>
          </cell>
          <cell r="O5">
            <v>29</v>
          </cell>
          <cell r="P5">
            <v>22</v>
          </cell>
          <cell r="Q5">
            <v>271</v>
          </cell>
        </row>
        <row r="6">
          <cell r="G6" t="str">
            <v>105301-CES. LAS COMPAÑIAS</v>
          </cell>
          <cell r="H6">
            <v>37</v>
          </cell>
          <cell r="I6">
            <v>29</v>
          </cell>
          <cell r="J6">
            <v>24</v>
          </cell>
          <cell r="K6">
            <v>19</v>
          </cell>
          <cell r="L6">
            <v>22</v>
          </cell>
          <cell r="M6">
            <v>14</v>
          </cell>
          <cell r="N6">
            <v>30</v>
          </cell>
          <cell r="O6">
            <v>23</v>
          </cell>
          <cell r="P6">
            <v>30</v>
          </cell>
          <cell r="Q6">
            <v>228</v>
          </cell>
        </row>
        <row r="7">
          <cell r="G7" t="str">
            <v>105302-CES. PEDRO AGUIRRE C.</v>
          </cell>
          <cell r="H7">
            <v>39</v>
          </cell>
          <cell r="I7">
            <v>24</v>
          </cell>
          <cell r="J7">
            <v>23</v>
          </cell>
          <cell r="K7">
            <v>30</v>
          </cell>
          <cell r="L7">
            <v>32</v>
          </cell>
          <cell r="M7">
            <v>21</v>
          </cell>
          <cell r="N7">
            <v>27</v>
          </cell>
          <cell r="O7">
            <v>33</v>
          </cell>
          <cell r="P7">
            <v>22</v>
          </cell>
          <cell r="Q7">
            <v>251</v>
          </cell>
        </row>
        <row r="8">
          <cell r="G8" t="str">
            <v>105313-CES. SCHAFFHAUSER</v>
          </cell>
          <cell r="H8">
            <v>50</v>
          </cell>
          <cell r="I8">
            <v>40</v>
          </cell>
          <cell r="J8">
            <v>48</v>
          </cell>
          <cell r="K8">
            <v>34</v>
          </cell>
          <cell r="L8">
            <v>43</v>
          </cell>
          <cell r="M8">
            <v>19</v>
          </cell>
          <cell r="N8">
            <v>26</v>
          </cell>
          <cell r="O8">
            <v>38</v>
          </cell>
          <cell r="P8">
            <v>27</v>
          </cell>
          <cell r="Q8">
            <v>325</v>
          </cell>
        </row>
        <row r="9">
          <cell r="G9" t="str">
            <v>105319-CES. CARDENAL R.S.H.</v>
          </cell>
          <cell r="H9">
            <v>26</v>
          </cell>
          <cell r="I9">
            <v>36</v>
          </cell>
          <cell r="J9">
            <v>15</v>
          </cell>
          <cell r="K9">
            <v>18</v>
          </cell>
          <cell r="L9">
            <v>13</v>
          </cell>
          <cell r="M9">
            <v>29</v>
          </cell>
          <cell r="N9">
            <v>26</v>
          </cell>
          <cell r="O9">
            <v>24</v>
          </cell>
          <cell r="P9">
            <v>19</v>
          </cell>
          <cell r="Q9">
            <v>206</v>
          </cell>
        </row>
        <row r="10">
          <cell r="G10" t="str">
            <v>105325-CESFAM JUAN PABLO II</v>
          </cell>
          <cell r="H10">
            <v>32</v>
          </cell>
          <cell r="I10">
            <v>32</v>
          </cell>
          <cell r="J10">
            <v>50</v>
          </cell>
          <cell r="K10">
            <v>42</v>
          </cell>
          <cell r="L10">
            <v>28</v>
          </cell>
          <cell r="M10">
            <v>26</v>
          </cell>
          <cell r="N10">
            <v>25</v>
          </cell>
          <cell r="O10">
            <v>28</v>
          </cell>
          <cell r="P10">
            <v>27</v>
          </cell>
          <cell r="Q10">
            <v>290</v>
          </cell>
        </row>
        <row r="11">
          <cell r="G11" t="str">
            <v>105400-P.S.R. ALGARROBITO            </v>
          </cell>
          <cell r="H11">
            <v>5</v>
          </cell>
          <cell r="I11">
            <v>2</v>
          </cell>
          <cell r="J11">
            <v>1</v>
          </cell>
          <cell r="K11">
            <v>3</v>
          </cell>
          <cell r="M11">
            <v>1</v>
          </cell>
          <cell r="N11">
            <v>3</v>
          </cell>
          <cell r="O11">
            <v>3</v>
          </cell>
          <cell r="P11">
            <v>2</v>
          </cell>
          <cell r="Q11">
            <v>20</v>
          </cell>
        </row>
        <row r="12">
          <cell r="G12" t="str">
            <v>105401-P.S.R. LAS ROJAS</v>
          </cell>
          <cell r="H12">
            <v>1</v>
          </cell>
          <cell r="N12">
            <v>1</v>
          </cell>
          <cell r="O12">
            <v>3</v>
          </cell>
          <cell r="Q12">
            <v>5</v>
          </cell>
        </row>
        <row r="13">
          <cell r="G13" t="str">
            <v>105402-P.S.R. EL ROMERO</v>
          </cell>
          <cell r="K13">
            <v>3</v>
          </cell>
          <cell r="N13">
            <v>1</v>
          </cell>
          <cell r="Q13">
            <v>4</v>
          </cell>
        </row>
        <row r="14">
          <cell r="G14" t="str">
            <v>105499-P.S.R. LAMBERT</v>
          </cell>
          <cell r="H14">
            <v>2</v>
          </cell>
          <cell r="I14">
            <v>3</v>
          </cell>
          <cell r="J14">
            <v>2</v>
          </cell>
          <cell r="L14">
            <v>1</v>
          </cell>
          <cell r="N14">
            <v>3</v>
          </cell>
          <cell r="P14">
            <v>1</v>
          </cell>
          <cell r="Q14">
            <v>12</v>
          </cell>
        </row>
        <row r="15">
          <cell r="G15" t="str">
            <v>105700-CECOF VILLA EL INDIO</v>
          </cell>
          <cell r="H15">
            <v>5</v>
          </cell>
          <cell r="I15">
            <v>4</v>
          </cell>
          <cell r="J15">
            <v>4</v>
          </cell>
          <cell r="K15">
            <v>2</v>
          </cell>
          <cell r="L15">
            <v>2</v>
          </cell>
          <cell r="M15">
            <v>4</v>
          </cell>
          <cell r="N15">
            <v>3</v>
          </cell>
          <cell r="O15">
            <v>2</v>
          </cell>
          <cell r="P15">
            <v>2</v>
          </cell>
          <cell r="Q15">
            <v>28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2</v>
          </cell>
          <cell r="N16">
            <v>2</v>
          </cell>
          <cell r="O16">
            <v>2</v>
          </cell>
          <cell r="P16">
            <v>3</v>
          </cell>
          <cell r="Q16">
            <v>14</v>
          </cell>
        </row>
        <row r="17">
          <cell r="G17" t="str">
            <v>105702-CECOF VILLA LAMBERT</v>
          </cell>
          <cell r="H17">
            <v>2</v>
          </cell>
          <cell r="I17">
            <v>3</v>
          </cell>
          <cell r="J17">
            <v>7</v>
          </cell>
          <cell r="K17">
            <v>5</v>
          </cell>
          <cell r="L17">
            <v>1</v>
          </cell>
          <cell r="M17">
            <v>3</v>
          </cell>
          <cell r="N17">
            <v>3</v>
          </cell>
          <cell r="O17">
            <v>4</v>
          </cell>
          <cell r="P17">
            <v>1</v>
          </cell>
          <cell r="Q17">
            <v>29</v>
          </cell>
        </row>
        <row r="18">
          <cell r="G18" t="str">
            <v>04102-COQUIMBO</v>
          </cell>
          <cell r="H18">
            <v>189</v>
          </cell>
          <cell r="I18">
            <v>179</v>
          </cell>
          <cell r="J18">
            <v>193</v>
          </cell>
          <cell r="K18">
            <v>181</v>
          </cell>
          <cell r="L18">
            <v>205</v>
          </cell>
          <cell r="M18">
            <v>164</v>
          </cell>
          <cell r="N18">
            <v>171</v>
          </cell>
          <cell r="O18">
            <v>194</v>
          </cell>
          <cell r="P18">
            <v>170</v>
          </cell>
          <cell r="Q18">
            <v>1646</v>
          </cell>
        </row>
        <row r="19">
          <cell r="G19" t="str">
            <v>105303-CES. SAN JUAN</v>
          </cell>
          <cell r="H19">
            <v>30</v>
          </cell>
          <cell r="I19">
            <v>34</v>
          </cell>
          <cell r="J19">
            <v>37</v>
          </cell>
          <cell r="K19">
            <v>27</v>
          </cell>
          <cell r="L19">
            <v>44</v>
          </cell>
          <cell r="M19">
            <v>30</v>
          </cell>
          <cell r="N19">
            <v>32</v>
          </cell>
          <cell r="O19">
            <v>29</v>
          </cell>
          <cell r="P19">
            <v>31</v>
          </cell>
          <cell r="Q19">
            <v>294</v>
          </cell>
        </row>
        <row r="20">
          <cell r="G20" t="str">
            <v>105304-CES. SANTA CECILIA</v>
          </cell>
          <cell r="H20">
            <v>42</v>
          </cell>
          <cell r="I20">
            <v>32</v>
          </cell>
          <cell r="J20">
            <v>29</v>
          </cell>
          <cell r="K20">
            <v>37</v>
          </cell>
          <cell r="L20">
            <v>37</v>
          </cell>
          <cell r="M20">
            <v>25</v>
          </cell>
          <cell r="N20">
            <v>21</v>
          </cell>
          <cell r="O20">
            <v>37</v>
          </cell>
          <cell r="P20">
            <v>28</v>
          </cell>
          <cell r="Q20">
            <v>288</v>
          </cell>
        </row>
        <row r="21">
          <cell r="G21" t="str">
            <v>105305-CES. TIERRAS BLANCAS</v>
          </cell>
          <cell r="H21">
            <v>38</v>
          </cell>
          <cell r="I21">
            <v>56</v>
          </cell>
          <cell r="J21">
            <v>63</v>
          </cell>
          <cell r="K21">
            <v>43</v>
          </cell>
          <cell r="L21">
            <v>52</v>
          </cell>
          <cell r="M21">
            <v>50</v>
          </cell>
          <cell r="N21">
            <v>50</v>
          </cell>
          <cell r="O21">
            <v>55</v>
          </cell>
          <cell r="P21">
            <v>45</v>
          </cell>
          <cell r="Q21">
            <v>452</v>
          </cell>
        </row>
        <row r="22">
          <cell r="G22" t="str">
            <v>105321-CES. RURAL  TONGOY</v>
          </cell>
          <cell r="H22">
            <v>12</v>
          </cell>
          <cell r="I22">
            <v>5</v>
          </cell>
          <cell r="J22">
            <v>4</v>
          </cell>
          <cell r="K22">
            <v>1</v>
          </cell>
          <cell r="L22">
            <v>6</v>
          </cell>
          <cell r="M22">
            <v>6</v>
          </cell>
          <cell r="N22">
            <v>7</v>
          </cell>
          <cell r="O22">
            <v>5</v>
          </cell>
          <cell r="P22">
            <v>7</v>
          </cell>
          <cell r="Q22">
            <v>53</v>
          </cell>
        </row>
        <row r="23">
          <cell r="G23" t="str">
            <v>105323-CES. DR. SERGIO AGUILAR</v>
          </cell>
          <cell r="H23">
            <v>48</v>
          </cell>
          <cell r="I23">
            <v>36</v>
          </cell>
          <cell r="J23">
            <v>50</v>
          </cell>
          <cell r="K23">
            <v>58</v>
          </cell>
          <cell r="L23">
            <v>51</v>
          </cell>
          <cell r="M23">
            <v>42</v>
          </cell>
          <cell r="N23">
            <v>49</v>
          </cell>
          <cell r="O23">
            <v>57</v>
          </cell>
          <cell r="P23">
            <v>50</v>
          </cell>
          <cell r="Q23">
            <v>441</v>
          </cell>
        </row>
        <row r="24">
          <cell r="G24" t="str">
            <v>105404-P.S.R. EL TANGUE                         </v>
          </cell>
          <cell r="H24">
            <v>4</v>
          </cell>
          <cell r="O24">
            <v>1</v>
          </cell>
          <cell r="Q24">
            <v>5</v>
          </cell>
        </row>
        <row r="25">
          <cell r="G25" t="str">
            <v>105405-P.S.R. GUANAQUEROS</v>
          </cell>
          <cell r="H25">
            <v>2</v>
          </cell>
          <cell r="I25">
            <v>2</v>
          </cell>
          <cell r="J25">
            <v>1</v>
          </cell>
          <cell r="L25">
            <v>2</v>
          </cell>
          <cell r="M25">
            <v>1</v>
          </cell>
          <cell r="N25">
            <v>2</v>
          </cell>
          <cell r="O25">
            <v>2</v>
          </cell>
          <cell r="Q25">
            <v>12</v>
          </cell>
        </row>
        <row r="26">
          <cell r="G26" t="str">
            <v>105406-P.S.R. PAN DE AZUCAR</v>
          </cell>
          <cell r="H26">
            <v>9</v>
          </cell>
          <cell r="I26">
            <v>11</v>
          </cell>
          <cell r="J26">
            <v>6</v>
          </cell>
          <cell r="K26">
            <v>10</v>
          </cell>
          <cell r="L26">
            <v>7</v>
          </cell>
          <cell r="M26">
            <v>3</v>
          </cell>
          <cell r="N26">
            <v>4</v>
          </cell>
          <cell r="O26">
            <v>5</v>
          </cell>
          <cell r="P26">
            <v>3</v>
          </cell>
          <cell r="Q26">
            <v>58</v>
          </cell>
        </row>
        <row r="27">
          <cell r="G27" t="str">
            <v>105407-P.S.R. TAMBILLOS</v>
          </cell>
          <cell r="I27">
            <v>2</v>
          </cell>
          <cell r="P27">
            <v>1</v>
          </cell>
          <cell r="Q27">
            <v>3</v>
          </cell>
        </row>
        <row r="28">
          <cell r="G28" t="str">
            <v>105705-CECOF EL ALBA</v>
          </cell>
          <cell r="H28">
            <v>4</v>
          </cell>
          <cell r="I28">
            <v>1</v>
          </cell>
          <cell r="J28">
            <v>3</v>
          </cell>
          <cell r="K28">
            <v>5</v>
          </cell>
          <cell r="L28">
            <v>6</v>
          </cell>
          <cell r="M28">
            <v>7</v>
          </cell>
          <cell r="N28">
            <v>6</v>
          </cell>
          <cell r="O28">
            <v>3</v>
          </cell>
          <cell r="P28">
            <v>5</v>
          </cell>
          <cell r="Q28">
            <v>40</v>
          </cell>
        </row>
        <row r="29">
          <cell r="G29" t="str">
            <v>04103-ANDACOLLO</v>
          </cell>
          <cell r="H29">
            <v>16</v>
          </cell>
          <cell r="I29">
            <v>13</v>
          </cell>
          <cell r="J29">
            <v>10</v>
          </cell>
          <cell r="K29">
            <v>9</v>
          </cell>
          <cell r="L29">
            <v>7</v>
          </cell>
          <cell r="M29">
            <v>7</v>
          </cell>
          <cell r="N29">
            <v>7</v>
          </cell>
          <cell r="O29">
            <v>8</v>
          </cell>
          <cell r="P29">
            <v>3</v>
          </cell>
          <cell r="Q29">
            <v>80</v>
          </cell>
        </row>
        <row r="30">
          <cell r="G30" t="str">
            <v>105106-HOSPITAL ANDACOLLO</v>
          </cell>
          <cell r="H30">
            <v>16</v>
          </cell>
          <cell r="I30">
            <v>13</v>
          </cell>
          <cell r="J30">
            <v>10</v>
          </cell>
          <cell r="K30">
            <v>9</v>
          </cell>
          <cell r="L30">
            <v>7</v>
          </cell>
          <cell r="M30">
            <v>7</v>
          </cell>
          <cell r="N30">
            <v>7</v>
          </cell>
          <cell r="O30">
            <v>8</v>
          </cell>
          <cell r="P30">
            <v>3</v>
          </cell>
          <cell r="Q30">
            <v>80</v>
          </cell>
        </row>
        <row r="31">
          <cell r="G31" t="str">
            <v>04104-LA HIGUERA</v>
          </cell>
          <cell r="H31">
            <v>5</v>
          </cell>
          <cell r="J31">
            <v>5</v>
          </cell>
          <cell r="L31">
            <v>3</v>
          </cell>
          <cell r="M31">
            <v>7</v>
          </cell>
          <cell r="N31">
            <v>1</v>
          </cell>
          <cell r="O31">
            <v>2</v>
          </cell>
          <cell r="P31">
            <v>1</v>
          </cell>
          <cell r="Q31">
            <v>24</v>
          </cell>
        </row>
        <row r="32">
          <cell r="G32" t="str">
            <v>105314-CES. LA HIGUERA</v>
          </cell>
          <cell r="H32">
            <v>3</v>
          </cell>
          <cell r="J32">
            <v>1</v>
          </cell>
          <cell r="M32">
            <v>1</v>
          </cell>
          <cell r="O32">
            <v>2</v>
          </cell>
          <cell r="P32">
            <v>1</v>
          </cell>
          <cell r="Q32">
            <v>8</v>
          </cell>
        </row>
        <row r="33">
          <cell r="G33" t="str">
            <v>105500-P.S.R. CALETA HORNOS        </v>
          </cell>
          <cell r="J33">
            <v>2</v>
          </cell>
          <cell r="L33">
            <v>1</v>
          </cell>
          <cell r="M33">
            <v>4</v>
          </cell>
          <cell r="N33">
            <v>1</v>
          </cell>
          <cell r="Q33">
            <v>8</v>
          </cell>
        </row>
        <row r="34">
          <cell r="G34" t="str">
            <v>105505-P.S.R. LOS CHOROS</v>
          </cell>
          <cell r="H34">
            <v>1</v>
          </cell>
          <cell r="J34">
            <v>1</v>
          </cell>
          <cell r="L34">
            <v>2</v>
          </cell>
          <cell r="M34">
            <v>2</v>
          </cell>
          <cell r="Q34">
            <v>6</v>
          </cell>
        </row>
        <row r="35">
          <cell r="G35" t="str">
            <v>105506-P.S.R. EL TRAPICHE</v>
          </cell>
          <cell r="H35">
            <v>1</v>
          </cell>
          <cell r="J35">
            <v>1</v>
          </cell>
          <cell r="Q35">
            <v>2</v>
          </cell>
        </row>
        <row r="36">
          <cell r="G36" t="str">
            <v>04105-PAIHUANO</v>
          </cell>
          <cell r="H36">
            <v>2</v>
          </cell>
          <cell r="I36">
            <v>6</v>
          </cell>
          <cell r="J36">
            <v>6</v>
          </cell>
          <cell r="K36">
            <v>3</v>
          </cell>
          <cell r="L36">
            <v>3</v>
          </cell>
          <cell r="M36">
            <v>3</v>
          </cell>
          <cell r="N36">
            <v>3</v>
          </cell>
          <cell r="O36">
            <v>4</v>
          </cell>
          <cell r="P36">
            <v>3</v>
          </cell>
          <cell r="Q36">
            <v>33</v>
          </cell>
        </row>
        <row r="37">
          <cell r="G37" t="str">
            <v>105306-CES. PAIHUANO</v>
          </cell>
          <cell r="H37">
            <v>1</v>
          </cell>
          <cell r="I37">
            <v>4</v>
          </cell>
          <cell r="J37">
            <v>3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3</v>
          </cell>
          <cell r="P37">
            <v>1</v>
          </cell>
          <cell r="Q37">
            <v>16</v>
          </cell>
        </row>
        <row r="38">
          <cell r="G38" t="str">
            <v>105475-P.S.R. HORCON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P38">
            <v>1</v>
          </cell>
          <cell r="Q38">
            <v>7</v>
          </cell>
        </row>
        <row r="39">
          <cell r="G39" t="str">
            <v>105476-P.S.R. MONTE GRANDE</v>
          </cell>
          <cell r="I39">
            <v>1</v>
          </cell>
          <cell r="J39">
            <v>1</v>
          </cell>
          <cell r="L39">
            <v>1</v>
          </cell>
          <cell r="M39">
            <v>1</v>
          </cell>
          <cell r="N39">
            <v>1</v>
          </cell>
          <cell r="Q39">
            <v>5</v>
          </cell>
        </row>
        <row r="40">
          <cell r="G40" t="str">
            <v>105477-P.S.R. PISCO ELQUI</v>
          </cell>
          <cell r="H40">
            <v>1</v>
          </cell>
          <cell r="J40">
            <v>1</v>
          </cell>
          <cell r="K40">
            <v>1</v>
          </cell>
          <cell r="O40">
            <v>1</v>
          </cell>
          <cell r="P40">
            <v>1</v>
          </cell>
          <cell r="Q40">
            <v>5</v>
          </cell>
        </row>
        <row r="41">
          <cell r="G41" t="str">
            <v>04106-VICUÑA</v>
          </cell>
          <cell r="H41">
            <v>23</v>
          </cell>
          <cell r="I41">
            <v>18</v>
          </cell>
          <cell r="J41">
            <v>21</v>
          </cell>
          <cell r="K41">
            <v>25</v>
          </cell>
          <cell r="L41">
            <v>12</v>
          </cell>
          <cell r="M41">
            <v>18</v>
          </cell>
          <cell r="N41">
            <v>18</v>
          </cell>
          <cell r="O41">
            <v>25</v>
          </cell>
          <cell r="P41">
            <v>12</v>
          </cell>
          <cell r="Q41">
            <v>172</v>
          </cell>
        </row>
        <row r="42">
          <cell r="G42" t="str">
            <v>105107-HOSPITAL VICUÑA</v>
          </cell>
          <cell r="H42">
            <v>15</v>
          </cell>
          <cell r="I42">
            <v>9</v>
          </cell>
          <cell r="J42">
            <v>13</v>
          </cell>
          <cell r="K42">
            <v>19</v>
          </cell>
          <cell r="L42">
            <v>2</v>
          </cell>
          <cell r="M42">
            <v>10</v>
          </cell>
          <cell r="N42">
            <v>6</v>
          </cell>
          <cell r="O42">
            <v>13</v>
          </cell>
          <cell r="P42">
            <v>6</v>
          </cell>
          <cell r="Q42">
            <v>93</v>
          </cell>
        </row>
        <row r="43">
          <cell r="G43" t="str">
            <v>105467-P.S.R. DIAGUITAS</v>
          </cell>
          <cell r="H43">
            <v>1</v>
          </cell>
          <cell r="I43">
            <v>2</v>
          </cell>
          <cell r="J43">
            <v>2</v>
          </cell>
          <cell r="L43">
            <v>1</v>
          </cell>
          <cell r="N43">
            <v>2</v>
          </cell>
          <cell r="O43">
            <v>1</v>
          </cell>
          <cell r="P43">
            <v>1</v>
          </cell>
          <cell r="Q43">
            <v>10</v>
          </cell>
        </row>
        <row r="44">
          <cell r="G44" t="str">
            <v>105468-P.S.R. EL MOLLE</v>
          </cell>
          <cell r="L44">
            <v>1</v>
          </cell>
          <cell r="O44">
            <v>1</v>
          </cell>
          <cell r="Q44">
            <v>2</v>
          </cell>
        </row>
        <row r="45">
          <cell r="G45" t="str">
            <v>105469-P.S.R. EL TAMBO</v>
          </cell>
          <cell r="H45">
            <v>2</v>
          </cell>
          <cell r="K45">
            <v>1</v>
          </cell>
          <cell r="M45">
            <v>1</v>
          </cell>
          <cell r="N45">
            <v>2</v>
          </cell>
          <cell r="O45">
            <v>3</v>
          </cell>
          <cell r="Q45">
            <v>9</v>
          </cell>
        </row>
        <row r="46">
          <cell r="G46" t="str">
            <v>105471-P.S.R. PERALILLO</v>
          </cell>
          <cell r="I46">
            <v>4</v>
          </cell>
          <cell r="J46">
            <v>1</v>
          </cell>
          <cell r="L46">
            <v>1</v>
          </cell>
          <cell r="N46">
            <v>3</v>
          </cell>
          <cell r="O46">
            <v>1</v>
          </cell>
          <cell r="Q46">
            <v>10</v>
          </cell>
        </row>
        <row r="47">
          <cell r="G47" t="str">
            <v>105472-P.S.R. RIVADAVIA</v>
          </cell>
          <cell r="H47">
            <v>1</v>
          </cell>
          <cell r="I47">
            <v>1</v>
          </cell>
          <cell r="M47">
            <v>3</v>
          </cell>
          <cell r="O47">
            <v>2</v>
          </cell>
          <cell r="P47">
            <v>3</v>
          </cell>
          <cell r="Q47">
            <v>10</v>
          </cell>
        </row>
        <row r="48">
          <cell r="G48" t="str">
            <v>105473-P.S.R. TALCUNA</v>
          </cell>
          <cell r="H48">
            <v>1</v>
          </cell>
          <cell r="J48">
            <v>1</v>
          </cell>
          <cell r="M48">
            <v>2</v>
          </cell>
          <cell r="N48">
            <v>1</v>
          </cell>
          <cell r="O48">
            <v>2</v>
          </cell>
          <cell r="Q48">
            <v>7</v>
          </cell>
        </row>
        <row r="49">
          <cell r="G49" t="str">
            <v>105502-P.S.R. CALINGASTA</v>
          </cell>
          <cell r="H49">
            <v>3</v>
          </cell>
          <cell r="I49">
            <v>2</v>
          </cell>
          <cell r="J49">
            <v>4</v>
          </cell>
          <cell r="K49">
            <v>5</v>
          </cell>
          <cell r="L49">
            <v>7</v>
          </cell>
          <cell r="M49">
            <v>2</v>
          </cell>
          <cell r="N49">
            <v>3</v>
          </cell>
          <cell r="O49">
            <v>2</v>
          </cell>
          <cell r="P49">
            <v>2</v>
          </cell>
          <cell r="Q49">
            <v>30</v>
          </cell>
        </row>
        <row r="50">
          <cell r="G50" t="str">
            <v>105509-P.S.R. GUALLIGUAICA</v>
          </cell>
          <cell r="N50">
            <v>1</v>
          </cell>
          <cell r="Q50">
            <v>1</v>
          </cell>
        </row>
        <row r="51">
          <cell r="G51" t="str">
            <v>04201-ILLAPEL</v>
          </cell>
          <cell r="H51">
            <v>31</v>
          </cell>
          <cell r="I51">
            <v>17</v>
          </cell>
          <cell r="J51">
            <v>27</v>
          </cell>
          <cell r="K51">
            <v>12</v>
          </cell>
          <cell r="L51">
            <v>29</v>
          </cell>
          <cell r="M51">
            <v>19</v>
          </cell>
          <cell r="N51">
            <v>9</v>
          </cell>
          <cell r="O51">
            <v>19</v>
          </cell>
          <cell r="P51">
            <v>16</v>
          </cell>
          <cell r="Q51">
            <v>179</v>
          </cell>
        </row>
        <row r="52">
          <cell r="G52" t="str">
            <v>105103-HOSPITAL ILLAPEL</v>
          </cell>
          <cell r="H52">
            <v>23</v>
          </cell>
          <cell r="I52">
            <v>13</v>
          </cell>
          <cell r="J52">
            <v>14</v>
          </cell>
          <cell r="K52">
            <v>9</v>
          </cell>
          <cell r="L52">
            <v>18</v>
          </cell>
          <cell r="M52">
            <v>12</v>
          </cell>
          <cell r="N52">
            <v>7</v>
          </cell>
          <cell r="O52">
            <v>13</v>
          </cell>
          <cell r="P52">
            <v>11</v>
          </cell>
          <cell r="Q52">
            <v>120</v>
          </cell>
        </row>
        <row r="53">
          <cell r="G53" t="str">
            <v>105326-CESFAM SAN RAFAEL</v>
          </cell>
          <cell r="H53">
            <v>4</v>
          </cell>
          <cell r="I53">
            <v>2</v>
          </cell>
          <cell r="J53">
            <v>10</v>
          </cell>
          <cell r="K53">
            <v>1</v>
          </cell>
          <cell r="L53">
            <v>5</v>
          </cell>
          <cell r="M53">
            <v>4</v>
          </cell>
          <cell r="O53">
            <v>4</v>
          </cell>
          <cell r="P53">
            <v>4</v>
          </cell>
          <cell r="Q53">
            <v>34</v>
          </cell>
        </row>
        <row r="54">
          <cell r="G54" t="str">
            <v>105443-P.S.R. CARCAMO                   </v>
          </cell>
          <cell r="J54">
            <v>1</v>
          </cell>
          <cell r="L54">
            <v>1</v>
          </cell>
          <cell r="Q54">
            <v>2</v>
          </cell>
        </row>
        <row r="55">
          <cell r="G55" t="str">
            <v>105444-P.S.R. HUINTIL</v>
          </cell>
          <cell r="M55">
            <v>1</v>
          </cell>
          <cell r="Q55">
            <v>1</v>
          </cell>
        </row>
        <row r="56">
          <cell r="G56" t="str">
            <v>105445-P.S.R. LIMAHUIDA</v>
          </cell>
          <cell r="J56">
            <v>1</v>
          </cell>
          <cell r="O56">
            <v>1</v>
          </cell>
          <cell r="Q56">
            <v>2</v>
          </cell>
        </row>
        <row r="57">
          <cell r="G57" t="str">
            <v>105447-P.S.R. PERALILLO</v>
          </cell>
          <cell r="L57">
            <v>1</v>
          </cell>
          <cell r="M57">
            <v>1</v>
          </cell>
          <cell r="N57">
            <v>1</v>
          </cell>
          <cell r="Q57">
            <v>3</v>
          </cell>
        </row>
        <row r="58">
          <cell r="G58" t="str">
            <v>105448-P.S.R. SANTA VIRGINIA</v>
          </cell>
          <cell r="K58">
            <v>1</v>
          </cell>
          <cell r="Q58">
            <v>1</v>
          </cell>
        </row>
        <row r="59">
          <cell r="G59" t="str">
            <v>105485-P.S.R. PLAN DE HORNOS</v>
          </cell>
          <cell r="H59">
            <v>2</v>
          </cell>
          <cell r="I59">
            <v>2</v>
          </cell>
          <cell r="K59">
            <v>1</v>
          </cell>
          <cell r="L59">
            <v>2</v>
          </cell>
          <cell r="Q59">
            <v>7</v>
          </cell>
        </row>
        <row r="60">
          <cell r="G60" t="str">
            <v>105486-P.S.R. TUNGA SUR</v>
          </cell>
          <cell r="H60">
            <v>1</v>
          </cell>
          <cell r="Q60">
            <v>1</v>
          </cell>
        </row>
        <row r="61">
          <cell r="G61" t="str">
            <v>105487-P.S.R. CAÑAS UNO</v>
          </cell>
          <cell r="H61">
            <v>1</v>
          </cell>
          <cell r="J61">
            <v>1</v>
          </cell>
          <cell r="L61">
            <v>1</v>
          </cell>
          <cell r="N61">
            <v>1</v>
          </cell>
          <cell r="O61">
            <v>1</v>
          </cell>
          <cell r="P61">
            <v>1</v>
          </cell>
          <cell r="Q61">
            <v>6</v>
          </cell>
        </row>
        <row r="62">
          <cell r="G62" t="str">
            <v>105496-P.S.R. PINTACURA SUR</v>
          </cell>
          <cell r="L62">
            <v>1</v>
          </cell>
          <cell r="Q62">
            <v>1</v>
          </cell>
        </row>
        <row r="63">
          <cell r="G63" t="str">
            <v>105504-P.S.R. SOCAVON</v>
          </cell>
          <cell r="M63">
            <v>1</v>
          </cell>
          <cell r="Q63">
            <v>1</v>
          </cell>
        </row>
        <row r="64">
          <cell r="G64" t="str">
            <v>04202-CANELA</v>
          </cell>
          <cell r="H64">
            <v>7</v>
          </cell>
          <cell r="I64">
            <v>6</v>
          </cell>
          <cell r="J64">
            <v>2</v>
          </cell>
          <cell r="K64">
            <v>7</v>
          </cell>
          <cell r="L64">
            <v>5</v>
          </cell>
          <cell r="M64">
            <v>3</v>
          </cell>
          <cell r="N64">
            <v>4</v>
          </cell>
          <cell r="O64">
            <v>6</v>
          </cell>
          <cell r="P64">
            <v>3</v>
          </cell>
          <cell r="Q64">
            <v>43</v>
          </cell>
        </row>
        <row r="65">
          <cell r="G65" t="str">
            <v>105309-CES. RURAL CANELA</v>
          </cell>
          <cell r="H65">
            <v>5</v>
          </cell>
          <cell r="I65">
            <v>5</v>
          </cell>
          <cell r="J65">
            <v>2</v>
          </cell>
          <cell r="K65">
            <v>6</v>
          </cell>
          <cell r="L65">
            <v>5</v>
          </cell>
          <cell r="M65">
            <v>1</v>
          </cell>
          <cell r="N65">
            <v>4</v>
          </cell>
          <cell r="O65">
            <v>5</v>
          </cell>
          <cell r="P65">
            <v>2</v>
          </cell>
          <cell r="Q65">
            <v>35</v>
          </cell>
        </row>
        <row r="66">
          <cell r="G66" t="str">
            <v>105450-P.S.R. MINCHA NORTE            </v>
          </cell>
          <cell r="H66">
            <v>1</v>
          </cell>
          <cell r="P66">
            <v>1</v>
          </cell>
          <cell r="Q66">
            <v>2</v>
          </cell>
        </row>
        <row r="67">
          <cell r="G67" t="str">
            <v>105483-P.S.R. LOS RULOS</v>
          </cell>
          <cell r="H67">
            <v>1</v>
          </cell>
          <cell r="K67">
            <v>1</v>
          </cell>
          <cell r="Q67">
            <v>2</v>
          </cell>
        </row>
        <row r="68">
          <cell r="G68" t="str">
            <v>105484-P.S.R. HUENTELAUQUEN</v>
          </cell>
          <cell r="I68">
            <v>1</v>
          </cell>
          <cell r="M68">
            <v>1</v>
          </cell>
          <cell r="O68">
            <v>1</v>
          </cell>
          <cell r="Q68">
            <v>3</v>
          </cell>
        </row>
        <row r="69">
          <cell r="G69" t="str">
            <v>105488-P.S.R. ESPIRITU SANTO</v>
          </cell>
          <cell r="M69">
            <v>1</v>
          </cell>
          <cell r="Q69">
            <v>1</v>
          </cell>
        </row>
        <row r="70">
          <cell r="G70" t="str">
            <v>04203-LOS VILOS</v>
          </cell>
          <cell r="H70">
            <v>11</v>
          </cell>
          <cell r="I70">
            <v>23</v>
          </cell>
          <cell r="J70">
            <v>11</v>
          </cell>
          <cell r="K70">
            <v>16</v>
          </cell>
          <cell r="L70">
            <v>21</v>
          </cell>
          <cell r="M70">
            <v>16</v>
          </cell>
          <cell r="N70">
            <v>20</v>
          </cell>
          <cell r="O70">
            <v>17</v>
          </cell>
          <cell r="P70">
            <v>16</v>
          </cell>
          <cell r="Q70">
            <v>151</v>
          </cell>
        </row>
        <row r="71">
          <cell r="G71" t="str">
            <v>105108-HOSPITAL LOS VILOS</v>
          </cell>
          <cell r="H71">
            <v>11</v>
          </cell>
          <cell r="I71">
            <v>16</v>
          </cell>
          <cell r="J71">
            <v>10</v>
          </cell>
          <cell r="K71">
            <v>13</v>
          </cell>
          <cell r="L71">
            <v>19</v>
          </cell>
          <cell r="M71">
            <v>12</v>
          </cell>
          <cell r="N71">
            <v>12</v>
          </cell>
          <cell r="O71">
            <v>13</v>
          </cell>
          <cell r="P71">
            <v>14</v>
          </cell>
          <cell r="Q71">
            <v>120</v>
          </cell>
        </row>
        <row r="72">
          <cell r="G72" t="str">
            <v>105478-P.S.R. CAIMANES                   </v>
          </cell>
          <cell r="I72">
            <v>7</v>
          </cell>
          <cell r="J72">
            <v>1</v>
          </cell>
          <cell r="K72">
            <v>1</v>
          </cell>
          <cell r="L72">
            <v>1</v>
          </cell>
          <cell r="M72">
            <v>2</v>
          </cell>
          <cell r="N72">
            <v>7</v>
          </cell>
          <cell r="O72">
            <v>2</v>
          </cell>
          <cell r="Q72">
            <v>21</v>
          </cell>
        </row>
        <row r="73">
          <cell r="G73" t="str">
            <v>105480-P.S.R. QUILIMARI</v>
          </cell>
          <cell r="K73">
            <v>2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2</v>
          </cell>
          <cell r="Q73">
            <v>8</v>
          </cell>
        </row>
        <row r="74">
          <cell r="G74" t="str">
            <v>105481-P.S.R. TILAMA</v>
          </cell>
          <cell r="O74">
            <v>1</v>
          </cell>
          <cell r="Q74">
            <v>1</v>
          </cell>
        </row>
        <row r="75">
          <cell r="G75" t="str">
            <v>105511-P.S.R. LOS CONDORES</v>
          </cell>
          <cell r="M75">
            <v>1</v>
          </cell>
          <cell r="Q75">
            <v>1</v>
          </cell>
        </row>
        <row r="76">
          <cell r="G76" t="str">
            <v>04204-SALAMANCA</v>
          </cell>
          <cell r="H76">
            <v>21</v>
          </cell>
          <cell r="I76">
            <v>15</v>
          </cell>
          <cell r="J76">
            <v>29</v>
          </cell>
          <cell r="K76">
            <v>19</v>
          </cell>
          <cell r="L76">
            <v>16</v>
          </cell>
          <cell r="M76">
            <v>18</v>
          </cell>
          <cell r="N76">
            <v>19</v>
          </cell>
          <cell r="O76">
            <v>18</v>
          </cell>
          <cell r="P76">
            <v>20</v>
          </cell>
          <cell r="Q76">
            <v>175</v>
          </cell>
        </row>
        <row r="77">
          <cell r="G77" t="str">
            <v>105104-HOSPITAL SALAMANCA</v>
          </cell>
          <cell r="H77">
            <v>13</v>
          </cell>
          <cell r="I77">
            <v>7</v>
          </cell>
          <cell r="J77">
            <v>23</v>
          </cell>
          <cell r="K77">
            <v>13</v>
          </cell>
          <cell r="L77">
            <v>12</v>
          </cell>
          <cell r="M77">
            <v>9</v>
          </cell>
          <cell r="N77">
            <v>15</v>
          </cell>
          <cell r="O77">
            <v>12</v>
          </cell>
          <cell r="P77">
            <v>10</v>
          </cell>
          <cell r="Q77">
            <v>114</v>
          </cell>
        </row>
        <row r="78">
          <cell r="G78" t="str">
            <v>105452-P.S.R. CUNCUMEN                 </v>
          </cell>
          <cell r="H78">
            <v>6</v>
          </cell>
          <cell r="I78">
            <v>5</v>
          </cell>
          <cell r="J78">
            <v>3</v>
          </cell>
          <cell r="K78">
            <v>3</v>
          </cell>
          <cell r="L78">
            <v>2</v>
          </cell>
          <cell r="M78">
            <v>4</v>
          </cell>
          <cell r="N78">
            <v>3</v>
          </cell>
          <cell r="O78">
            <v>4</v>
          </cell>
          <cell r="P78">
            <v>7</v>
          </cell>
          <cell r="Q78">
            <v>37</v>
          </cell>
        </row>
        <row r="79">
          <cell r="G79" t="str">
            <v>105453-P.S.R. TRANQUILLA</v>
          </cell>
          <cell r="H79">
            <v>1</v>
          </cell>
          <cell r="M79">
            <v>2</v>
          </cell>
          <cell r="Q79">
            <v>3</v>
          </cell>
        </row>
        <row r="80">
          <cell r="G80" t="str">
            <v>105454-P.S.R. CUNLAGUA</v>
          </cell>
          <cell r="P80">
            <v>1</v>
          </cell>
          <cell r="Q80">
            <v>1</v>
          </cell>
        </row>
        <row r="81">
          <cell r="G81" t="str">
            <v>105455-P.S.R. CHILLEPIN</v>
          </cell>
          <cell r="H81">
            <v>1</v>
          </cell>
          <cell r="I81">
            <v>2</v>
          </cell>
          <cell r="L81">
            <v>1</v>
          </cell>
          <cell r="M81">
            <v>1</v>
          </cell>
          <cell r="O81">
            <v>1</v>
          </cell>
          <cell r="P81">
            <v>1</v>
          </cell>
          <cell r="Q81">
            <v>7</v>
          </cell>
        </row>
        <row r="82">
          <cell r="G82" t="str">
            <v>105456-P.S.R. LLIMPO</v>
          </cell>
          <cell r="I82">
            <v>1</v>
          </cell>
          <cell r="K82">
            <v>1</v>
          </cell>
          <cell r="N82">
            <v>1</v>
          </cell>
          <cell r="Q82">
            <v>3</v>
          </cell>
        </row>
        <row r="83">
          <cell r="G83" t="str">
            <v>105458-P.S.R. TAHUINCO</v>
          </cell>
          <cell r="J83">
            <v>1</v>
          </cell>
          <cell r="L83">
            <v>1</v>
          </cell>
          <cell r="P83">
            <v>1</v>
          </cell>
          <cell r="Q83">
            <v>3</v>
          </cell>
        </row>
        <row r="84">
          <cell r="G84" t="str">
            <v>105491-P.S.R. QUELEN BAJO</v>
          </cell>
          <cell r="J84">
            <v>1</v>
          </cell>
          <cell r="K84">
            <v>1</v>
          </cell>
          <cell r="M84">
            <v>1</v>
          </cell>
          <cell r="Q84">
            <v>3</v>
          </cell>
        </row>
        <row r="85">
          <cell r="G85" t="str">
            <v>105492-P.S.R. CAMISA</v>
          </cell>
          <cell r="J85">
            <v>1</v>
          </cell>
          <cell r="K85">
            <v>1</v>
          </cell>
          <cell r="Q85">
            <v>2</v>
          </cell>
        </row>
        <row r="86">
          <cell r="G86" t="str">
            <v>105501-P.S.R. ARBOLEDA GRANDE</v>
          </cell>
          <cell r="M86">
            <v>1</v>
          </cell>
          <cell r="O86">
            <v>1</v>
          </cell>
          <cell r="Q86">
            <v>2</v>
          </cell>
        </row>
        <row r="87">
          <cell r="G87" t="str">
            <v>04301-OVALLE</v>
          </cell>
          <cell r="H87">
            <v>102</v>
          </cell>
          <cell r="I87">
            <v>68</v>
          </cell>
          <cell r="J87">
            <v>119</v>
          </cell>
          <cell r="K87">
            <v>86</v>
          </cell>
          <cell r="L87">
            <v>125</v>
          </cell>
          <cell r="M87">
            <v>79</v>
          </cell>
          <cell r="N87">
            <v>109</v>
          </cell>
          <cell r="O87">
            <v>84</v>
          </cell>
          <cell r="P87">
            <v>63</v>
          </cell>
          <cell r="Q87">
            <v>835</v>
          </cell>
        </row>
        <row r="88">
          <cell r="G88" t="str">
            <v>105315-CES. RURAL C. DE TAMAYA</v>
          </cell>
          <cell r="H88">
            <v>2</v>
          </cell>
          <cell r="I88">
            <v>2</v>
          </cell>
          <cell r="J88">
            <v>8</v>
          </cell>
          <cell r="K88">
            <v>7</v>
          </cell>
          <cell r="L88">
            <v>6</v>
          </cell>
          <cell r="M88">
            <v>2</v>
          </cell>
          <cell r="N88">
            <v>6</v>
          </cell>
          <cell r="O88">
            <v>4</v>
          </cell>
          <cell r="P88">
            <v>3</v>
          </cell>
          <cell r="Q88">
            <v>40</v>
          </cell>
        </row>
        <row r="89">
          <cell r="G89" t="str">
            <v>105317-CES. JORGE JORDAN D.</v>
          </cell>
          <cell r="H89">
            <v>29</v>
          </cell>
          <cell r="I89">
            <v>20</v>
          </cell>
          <cell r="J89">
            <v>34</v>
          </cell>
          <cell r="K89">
            <v>19</v>
          </cell>
          <cell r="L89">
            <v>41</v>
          </cell>
          <cell r="M89">
            <v>21</v>
          </cell>
          <cell r="N89">
            <v>35</v>
          </cell>
          <cell r="O89">
            <v>16</v>
          </cell>
          <cell r="P89">
            <v>22</v>
          </cell>
          <cell r="Q89">
            <v>237</v>
          </cell>
        </row>
        <row r="90">
          <cell r="G90" t="str">
            <v>105322-CES. MARCOS MACUADA</v>
          </cell>
          <cell r="H90">
            <v>48</v>
          </cell>
          <cell r="I90">
            <v>28</v>
          </cell>
          <cell r="J90">
            <v>50</v>
          </cell>
          <cell r="K90">
            <v>38</v>
          </cell>
          <cell r="L90">
            <v>49</v>
          </cell>
          <cell r="M90">
            <v>39</v>
          </cell>
          <cell r="N90">
            <v>41</v>
          </cell>
          <cell r="O90">
            <v>45</v>
          </cell>
          <cell r="P90">
            <v>24</v>
          </cell>
          <cell r="Q90">
            <v>362</v>
          </cell>
        </row>
        <row r="91">
          <cell r="G91" t="str">
            <v>105324-CES. SOTAQUI</v>
          </cell>
          <cell r="H91">
            <v>5</v>
          </cell>
          <cell r="I91">
            <v>5</v>
          </cell>
          <cell r="J91">
            <v>5</v>
          </cell>
          <cell r="K91">
            <v>4</v>
          </cell>
          <cell r="L91">
            <v>10</v>
          </cell>
          <cell r="M91">
            <v>4</v>
          </cell>
          <cell r="N91">
            <v>5</v>
          </cell>
          <cell r="O91">
            <v>6</v>
          </cell>
          <cell r="P91">
            <v>2</v>
          </cell>
          <cell r="Q91">
            <v>46</v>
          </cell>
        </row>
        <row r="92">
          <cell r="G92" t="str">
            <v>105415-P.S.R. BARRAZA</v>
          </cell>
          <cell r="H92">
            <v>1</v>
          </cell>
          <cell r="J92">
            <v>3</v>
          </cell>
          <cell r="K92">
            <v>1</v>
          </cell>
          <cell r="L92">
            <v>1</v>
          </cell>
          <cell r="N92">
            <v>2</v>
          </cell>
          <cell r="Q92">
            <v>8</v>
          </cell>
        </row>
        <row r="93">
          <cell r="G93" t="str">
            <v>105416-P.S.R. CAMARICO                  </v>
          </cell>
          <cell r="H93">
            <v>1</v>
          </cell>
          <cell r="J93">
            <v>2</v>
          </cell>
          <cell r="K93">
            <v>2</v>
          </cell>
          <cell r="L93">
            <v>2</v>
          </cell>
          <cell r="N93">
            <v>1</v>
          </cell>
          <cell r="O93">
            <v>3</v>
          </cell>
          <cell r="P93">
            <v>2</v>
          </cell>
          <cell r="Q93">
            <v>13</v>
          </cell>
        </row>
        <row r="94">
          <cell r="G94" t="str">
            <v>105417-P.S.R. ALCONES BAJOS</v>
          </cell>
          <cell r="H94">
            <v>1</v>
          </cell>
          <cell r="P94">
            <v>1</v>
          </cell>
          <cell r="Q94">
            <v>2</v>
          </cell>
        </row>
        <row r="95">
          <cell r="G95" t="str">
            <v>105419-P.S.R. LAS SOSSAS</v>
          </cell>
          <cell r="H95">
            <v>1</v>
          </cell>
          <cell r="N95">
            <v>1</v>
          </cell>
          <cell r="Q95">
            <v>2</v>
          </cell>
        </row>
        <row r="96">
          <cell r="G96" t="str">
            <v>105420-P.S.R. LIMARI</v>
          </cell>
          <cell r="H96">
            <v>1</v>
          </cell>
          <cell r="J96">
            <v>1</v>
          </cell>
          <cell r="L96">
            <v>2</v>
          </cell>
          <cell r="M96">
            <v>1</v>
          </cell>
          <cell r="N96">
            <v>1</v>
          </cell>
          <cell r="Q96">
            <v>6</v>
          </cell>
        </row>
        <row r="97">
          <cell r="G97" t="str">
            <v>105422-P.S.R. HORNILLOS</v>
          </cell>
          <cell r="I97">
            <v>1</v>
          </cell>
          <cell r="K97">
            <v>1</v>
          </cell>
          <cell r="Q97">
            <v>2</v>
          </cell>
        </row>
        <row r="98">
          <cell r="G98" t="str">
            <v>105437-P.S.R. CHALINGA</v>
          </cell>
          <cell r="K98">
            <v>1</v>
          </cell>
          <cell r="L98">
            <v>1</v>
          </cell>
          <cell r="O98">
            <v>1</v>
          </cell>
          <cell r="Q98">
            <v>3</v>
          </cell>
        </row>
        <row r="99">
          <cell r="G99" t="str">
            <v>105507-P.S.R. HUAMALATA</v>
          </cell>
          <cell r="I99">
            <v>2</v>
          </cell>
          <cell r="J99">
            <v>3</v>
          </cell>
          <cell r="L99">
            <v>2</v>
          </cell>
          <cell r="M99">
            <v>2</v>
          </cell>
          <cell r="N99">
            <v>3</v>
          </cell>
          <cell r="O99">
            <v>1</v>
          </cell>
          <cell r="P99">
            <v>2</v>
          </cell>
          <cell r="Q99">
            <v>15</v>
          </cell>
        </row>
        <row r="100">
          <cell r="G100" t="str">
            <v>105510-P.S.R. RECOLETA</v>
          </cell>
          <cell r="H100">
            <v>1</v>
          </cell>
          <cell r="J100">
            <v>1</v>
          </cell>
          <cell r="O100">
            <v>1</v>
          </cell>
          <cell r="Q100">
            <v>3</v>
          </cell>
        </row>
        <row r="101">
          <cell r="G101" t="str">
            <v>105722-CECOF SAN JOSE DE LA DEHESA</v>
          </cell>
          <cell r="H101">
            <v>8</v>
          </cell>
          <cell r="I101">
            <v>6</v>
          </cell>
          <cell r="J101">
            <v>7</v>
          </cell>
          <cell r="K101">
            <v>8</v>
          </cell>
          <cell r="L101">
            <v>7</v>
          </cell>
          <cell r="M101">
            <v>7</v>
          </cell>
          <cell r="N101">
            <v>11</v>
          </cell>
          <cell r="O101">
            <v>4</v>
          </cell>
          <cell r="P101">
            <v>5</v>
          </cell>
          <cell r="Q101">
            <v>63</v>
          </cell>
        </row>
        <row r="102">
          <cell r="G102" t="str">
            <v>105723-CECOF LIMARI</v>
          </cell>
          <cell r="H102">
            <v>4</v>
          </cell>
          <cell r="I102">
            <v>4</v>
          </cell>
          <cell r="J102">
            <v>5</v>
          </cell>
          <cell r="K102">
            <v>5</v>
          </cell>
          <cell r="L102">
            <v>4</v>
          </cell>
          <cell r="M102">
            <v>3</v>
          </cell>
          <cell r="N102">
            <v>3</v>
          </cell>
          <cell r="O102">
            <v>3</v>
          </cell>
          <cell r="P102">
            <v>2</v>
          </cell>
          <cell r="Q102">
            <v>33</v>
          </cell>
        </row>
        <row r="103">
          <cell r="G103" t="str">
            <v>04302-COMBARBALÁ</v>
          </cell>
          <cell r="H103">
            <v>7</v>
          </cell>
          <cell r="I103">
            <v>10</v>
          </cell>
          <cell r="J103">
            <v>11</v>
          </cell>
          <cell r="K103">
            <v>10</v>
          </cell>
          <cell r="L103">
            <v>4</v>
          </cell>
          <cell r="M103">
            <v>7</v>
          </cell>
          <cell r="N103">
            <v>8</v>
          </cell>
          <cell r="O103">
            <v>5</v>
          </cell>
          <cell r="P103">
            <v>10</v>
          </cell>
          <cell r="Q103">
            <v>72</v>
          </cell>
        </row>
        <row r="104">
          <cell r="G104" t="str">
            <v>105105-HOSPITAL COMBARBALA</v>
          </cell>
          <cell r="H104">
            <v>5</v>
          </cell>
          <cell r="I104">
            <v>6</v>
          </cell>
          <cell r="J104">
            <v>7</v>
          </cell>
          <cell r="K104">
            <v>7</v>
          </cell>
          <cell r="L104">
            <v>3</v>
          </cell>
          <cell r="M104">
            <v>5</v>
          </cell>
          <cell r="N104">
            <v>4</v>
          </cell>
          <cell r="O104">
            <v>3</v>
          </cell>
          <cell r="P104">
            <v>3</v>
          </cell>
          <cell r="Q104">
            <v>43</v>
          </cell>
        </row>
        <row r="105">
          <cell r="G105" t="str">
            <v>105433-P.S.R. SAN LORENZO</v>
          </cell>
          <cell r="P105">
            <v>1</v>
          </cell>
          <cell r="Q105">
            <v>1</v>
          </cell>
        </row>
        <row r="106">
          <cell r="G106" t="str">
            <v>105434-P.S.R. SAN MARCOS</v>
          </cell>
          <cell r="J106">
            <v>1</v>
          </cell>
          <cell r="M106">
            <v>1</v>
          </cell>
          <cell r="Q106">
            <v>2</v>
          </cell>
        </row>
        <row r="107">
          <cell r="G107" t="str">
            <v>105459-P.S.R. BARRANCAS                </v>
          </cell>
          <cell r="I107">
            <v>1</v>
          </cell>
          <cell r="O107">
            <v>1</v>
          </cell>
          <cell r="P107">
            <v>1</v>
          </cell>
          <cell r="Q107">
            <v>3</v>
          </cell>
        </row>
        <row r="108">
          <cell r="G108" t="str">
            <v>105460-P.S.R. COGOTI 18</v>
          </cell>
          <cell r="J108">
            <v>2</v>
          </cell>
          <cell r="K108">
            <v>1</v>
          </cell>
          <cell r="N108">
            <v>1</v>
          </cell>
          <cell r="P108">
            <v>1</v>
          </cell>
          <cell r="Q108">
            <v>5</v>
          </cell>
        </row>
        <row r="109">
          <cell r="G109" t="str">
            <v>105461-P.S.R. EL HUACHO</v>
          </cell>
          <cell r="I109">
            <v>1</v>
          </cell>
          <cell r="Q109">
            <v>1</v>
          </cell>
        </row>
        <row r="110">
          <cell r="G110" t="str">
            <v>105462-P.S.R. EL SAUCE</v>
          </cell>
          <cell r="H110">
            <v>1</v>
          </cell>
          <cell r="K110">
            <v>1</v>
          </cell>
          <cell r="Q110">
            <v>2</v>
          </cell>
        </row>
        <row r="111">
          <cell r="G111" t="str">
            <v>105463-P.S.R. QUILITAPIA</v>
          </cell>
          <cell r="N111">
            <v>1</v>
          </cell>
          <cell r="O111">
            <v>1</v>
          </cell>
          <cell r="P111">
            <v>2</v>
          </cell>
          <cell r="Q111">
            <v>4</v>
          </cell>
        </row>
        <row r="112">
          <cell r="G112" t="str">
            <v>105464-P.S.R. LA LIGUA</v>
          </cell>
          <cell r="I112">
            <v>1</v>
          </cell>
          <cell r="L112">
            <v>1</v>
          </cell>
          <cell r="N112">
            <v>1</v>
          </cell>
          <cell r="P112">
            <v>1</v>
          </cell>
          <cell r="Q112">
            <v>4</v>
          </cell>
        </row>
        <row r="113">
          <cell r="G113" t="str">
            <v>105465-P.S.R. RAMADILLA</v>
          </cell>
          <cell r="M113">
            <v>1</v>
          </cell>
          <cell r="P113">
            <v>1</v>
          </cell>
          <cell r="Q113">
            <v>2</v>
          </cell>
        </row>
        <row r="114">
          <cell r="G114" t="str">
            <v>105466-P.S.R. VALLE HERMOSO</v>
          </cell>
          <cell r="H114">
            <v>1</v>
          </cell>
          <cell r="I114">
            <v>1</v>
          </cell>
          <cell r="J114">
            <v>1</v>
          </cell>
          <cell r="N114">
            <v>1</v>
          </cell>
          <cell r="Q114">
            <v>4</v>
          </cell>
        </row>
        <row r="115">
          <cell r="G115" t="str">
            <v>105490-P.S.R. EL DURAZNO</v>
          </cell>
          <cell r="K115">
            <v>1</v>
          </cell>
          <cell r="Q115">
            <v>1</v>
          </cell>
        </row>
        <row r="116">
          <cell r="G116" t="str">
            <v>04303-MONTE PATRIA</v>
          </cell>
          <cell r="H116">
            <v>23</v>
          </cell>
          <cell r="I116">
            <v>26</v>
          </cell>
          <cell r="J116">
            <v>24</v>
          </cell>
          <cell r="K116">
            <v>35</v>
          </cell>
          <cell r="L116">
            <v>19</v>
          </cell>
          <cell r="M116">
            <v>31</v>
          </cell>
          <cell r="N116">
            <v>21</v>
          </cell>
          <cell r="O116">
            <v>26</v>
          </cell>
          <cell r="P116">
            <v>14</v>
          </cell>
          <cell r="Q116">
            <v>219</v>
          </cell>
        </row>
        <row r="117">
          <cell r="G117" t="str">
            <v>105307-CES. RURAL MONTE PATRIA</v>
          </cell>
          <cell r="H117">
            <v>6</v>
          </cell>
          <cell r="I117">
            <v>9</v>
          </cell>
          <cell r="J117">
            <v>5</v>
          </cell>
          <cell r="K117">
            <v>13</v>
          </cell>
          <cell r="L117">
            <v>7</v>
          </cell>
          <cell r="M117">
            <v>10</v>
          </cell>
          <cell r="N117">
            <v>5</v>
          </cell>
          <cell r="O117">
            <v>10</v>
          </cell>
          <cell r="P117">
            <v>9</v>
          </cell>
          <cell r="Q117">
            <v>74</v>
          </cell>
        </row>
        <row r="118">
          <cell r="G118" t="str">
            <v>105311-CES. RURAL CHAÑARAL ALTO</v>
          </cell>
          <cell r="H118">
            <v>7</v>
          </cell>
          <cell r="I118">
            <v>2</v>
          </cell>
          <cell r="J118">
            <v>2</v>
          </cell>
          <cell r="K118">
            <v>4</v>
          </cell>
          <cell r="L118">
            <v>3</v>
          </cell>
          <cell r="M118">
            <v>4</v>
          </cell>
          <cell r="N118">
            <v>4</v>
          </cell>
          <cell r="O118">
            <v>3</v>
          </cell>
          <cell r="P118">
            <v>2</v>
          </cell>
          <cell r="Q118">
            <v>31</v>
          </cell>
        </row>
        <row r="119">
          <cell r="G119" t="str">
            <v>105312-CES. RURAL CAREN</v>
          </cell>
          <cell r="H119">
            <v>4</v>
          </cell>
          <cell r="I119">
            <v>2</v>
          </cell>
          <cell r="J119">
            <v>6</v>
          </cell>
          <cell r="K119">
            <v>6</v>
          </cell>
          <cell r="L119">
            <v>1</v>
          </cell>
          <cell r="M119">
            <v>4</v>
          </cell>
          <cell r="N119">
            <v>4</v>
          </cell>
          <cell r="O119">
            <v>4</v>
          </cell>
          <cell r="P119">
            <v>1</v>
          </cell>
          <cell r="Q119">
            <v>32</v>
          </cell>
        </row>
        <row r="120">
          <cell r="G120" t="str">
            <v>105318-CES. RURAL EL PALQUI</v>
          </cell>
          <cell r="H120">
            <v>5</v>
          </cell>
          <cell r="I120">
            <v>9</v>
          </cell>
          <cell r="J120">
            <v>10</v>
          </cell>
          <cell r="K120">
            <v>10</v>
          </cell>
          <cell r="L120">
            <v>6</v>
          </cell>
          <cell r="M120">
            <v>8</v>
          </cell>
          <cell r="N120">
            <v>4</v>
          </cell>
          <cell r="O120">
            <v>5</v>
          </cell>
          <cell r="P120">
            <v>2</v>
          </cell>
          <cell r="Q120">
            <v>59</v>
          </cell>
        </row>
        <row r="121">
          <cell r="G121" t="str">
            <v>105425-P.S.R. CHILECITO</v>
          </cell>
          <cell r="I121">
            <v>2</v>
          </cell>
          <cell r="M121">
            <v>1</v>
          </cell>
          <cell r="N121">
            <v>1</v>
          </cell>
          <cell r="Q121">
            <v>4</v>
          </cell>
        </row>
        <row r="122">
          <cell r="G122" t="str">
            <v>105427-P.S.R. HACIENDA VALDIVIA</v>
          </cell>
          <cell r="I122">
            <v>1</v>
          </cell>
          <cell r="L122">
            <v>1</v>
          </cell>
          <cell r="Q122">
            <v>2</v>
          </cell>
        </row>
        <row r="123">
          <cell r="G123" t="str">
            <v>105428-P.S.R. HUATULAME</v>
          </cell>
          <cell r="H123">
            <v>1</v>
          </cell>
          <cell r="N123">
            <v>1</v>
          </cell>
          <cell r="Q123">
            <v>2</v>
          </cell>
        </row>
        <row r="124">
          <cell r="G124" t="str">
            <v>105430-P.S.R. MIALQUI</v>
          </cell>
          <cell r="M124">
            <v>1</v>
          </cell>
          <cell r="Q124">
            <v>1</v>
          </cell>
        </row>
        <row r="125">
          <cell r="G125" t="str">
            <v>105431-P.S.R. PEDREGAL</v>
          </cell>
          <cell r="I125">
            <v>1</v>
          </cell>
          <cell r="M125">
            <v>1</v>
          </cell>
          <cell r="Q125">
            <v>2</v>
          </cell>
        </row>
        <row r="126">
          <cell r="G126" t="str">
            <v>105432-P.S.R. RAPEL</v>
          </cell>
          <cell r="J126">
            <v>1</v>
          </cell>
          <cell r="K126">
            <v>1</v>
          </cell>
          <cell r="N126">
            <v>1</v>
          </cell>
          <cell r="O126">
            <v>2</v>
          </cell>
          <cell r="Q126">
            <v>5</v>
          </cell>
        </row>
        <row r="127">
          <cell r="G127" t="str">
            <v>105435-P.S.R. TULAHUEN</v>
          </cell>
          <cell r="M127">
            <v>2</v>
          </cell>
          <cell r="O127">
            <v>1</v>
          </cell>
          <cell r="Q127">
            <v>3</v>
          </cell>
        </row>
        <row r="128">
          <cell r="G128" t="str">
            <v>105436-P.S.R. EL MAITEN</v>
          </cell>
          <cell r="O128">
            <v>1</v>
          </cell>
          <cell r="Q128">
            <v>1</v>
          </cell>
        </row>
        <row r="129">
          <cell r="G129" t="str">
            <v>105489-P.S.R. RAMADAS DE TULAHUEN</v>
          </cell>
          <cell r="K129">
            <v>1</v>
          </cell>
          <cell r="L129">
            <v>1</v>
          </cell>
          <cell r="N129">
            <v>1</v>
          </cell>
          <cell r="Q129">
            <v>3</v>
          </cell>
        </row>
        <row r="130">
          <cell r="G130" t="str">
            <v>04304-PUNITAQUI</v>
          </cell>
          <cell r="H130">
            <v>5</v>
          </cell>
          <cell r="I130">
            <v>13</v>
          </cell>
          <cell r="J130">
            <v>9</v>
          </cell>
          <cell r="K130">
            <v>11</v>
          </cell>
          <cell r="L130">
            <v>8</v>
          </cell>
          <cell r="M130">
            <v>19</v>
          </cell>
          <cell r="N130">
            <v>15</v>
          </cell>
          <cell r="O130">
            <v>22</v>
          </cell>
          <cell r="P130">
            <v>9</v>
          </cell>
          <cell r="Q130">
            <v>111</v>
          </cell>
        </row>
        <row r="131">
          <cell r="G131" t="str">
            <v>105308-CES. RURAL PUNITAQUI</v>
          </cell>
          <cell r="H131">
            <v>5</v>
          </cell>
          <cell r="I131">
            <v>13</v>
          </cell>
          <cell r="J131">
            <v>9</v>
          </cell>
          <cell r="K131">
            <v>11</v>
          </cell>
          <cell r="L131">
            <v>8</v>
          </cell>
          <cell r="M131">
            <v>19</v>
          </cell>
          <cell r="N131">
            <v>15</v>
          </cell>
          <cell r="O131">
            <v>22</v>
          </cell>
          <cell r="P131">
            <v>9</v>
          </cell>
          <cell r="Q131">
            <v>111</v>
          </cell>
        </row>
        <row r="132">
          <cell r="G132" t="str">
            <v>04305-RIO HURATDO</v>
          </cell>
          <cell r="H132">
            <v>1</v>
          </cell>
          <cell r="I132">
            <v>1</v>
          </cell>
          <cell r="J132">
            <v>2</v>
          </cell>
          <cell r="K132">
            <v>3</v>
          </cell>
          <cell r="L132">
            <v>6</v>
          </cell>
          <cell r="M132">
            <v>6</v>
          </cell>
          <cell r="N132">
            <v>1</v>
          </cell>
          <cell r="P132">
            <v>5</v>
          </cell>
          <cell r="Q132">
            <v>25</v>
          </cell>
        </row>
        <row r="133">
          <cell r="G133" t="str">
            <v>105310-CES. RURAL PICHASCA</v>
          </cell>
          <cell r="H133">
            <v>1</v>
          </cell>
          <cell r="I133">
            <v>1</v>
          </cell>
          <cell r="K133">
            <v>2</v>
          </cell>
          <cell r="L133">
            <v>3</v>
          </cell>
          <cell r="M133">
            <v>1</v>
          </cell>
          <cell r="P133">
            <v>3</v>
          </cell>
          <cell r="Q133">
            <v>11</v>
          </cell>
        </row>
        <row r="134">
          <cell r="G134" t="str">
            <v>105409-P.S.R. EL CHAÑAR</v>
          </cell>
          <cell r="M134">
            <v>1</v>
          </cell>
          <cell r="Q134">
            <v>1</v>
          </cell>
        </row>
        <row r="135">
          <cell r="G135" t="str">
            <v>105410-P.S.R. HURTADO</v>
          </cell>
          <cell r="J135">
            <v>1</v>
          </cell>
          <cell r="P135">
            <v>1</v>
          </cell>
          <cell r="Q135">
            <v>2</v>
          </cell>
        </row>
        <row r="136">
          <cell r="G136" t="str">
            <v>105411-P.S.R. LAS BREAS</v>
          </cell>
          <cell r="J136">
            <v>1</v>
          </cell>
          <cell r="Q136">
            <v>1</v>
          </cell>
        </row>
        <row r="137">
          <cell r="G137" t="str">
            <v>105413-P.S.R. SAMO ALTO</v>
          </cell>
          <cell r="M137">
            <v>1</v>
          </cell>
          <cell r="Q137">
            <v>1</v>
          </cell>
        </row>
        <row r="138">
          <cell r="G138" t="str">
            <v>105414-P.S.R. SERON</v>
          </cell>
          <cell r="K138">
            <v>1</v>
          </cell>
          <cell r="L138">
            <v>3</v>
          </cell>
          <cell r="M138">
            <v>2</v>
          </cell>
          <cell r="P138">
            <v>1</v>
          </cell>
          <cell r="Q138">
            <v>7</v>
          </cell>
        </row>
        <row r="139">
          <cell r="G139" t="str">
            <v>105503-P.S.R. TABAQUEROS</v>
          </cell>
          <cell r="M139">
            <v>1</v>
          </cell>
          <cell r="N139">
            <v>1</v>
          </cell>
          <cell r="Q139">
            <v>2</v>
          </cell>
        </row>
        <row r="140">
          <cell r="G140" t="str">
            <v>Total general</v>
          </cell>
          <cell r="H140">
            <v>685</v>
          </cell>
          <cell r="I140">
            <v>599</v>
          </cell>
          <cell r="J140">
            <v>678</v>
          </cell>
          <cell r="K140">
            <v>603</v>
          </cell>
          <cell r="L140">
            <v>630</v>
          </cell>
          <cell r="M140">
            <v>537</v>
          </cell>
          <cell r="N140">
            <v>596</v>
          </cell>
          <cell r="O140">
            <v>619</v>
          </cell>
          <cell r="P140">
            <v>501</v>
          </cell>
          <cell r="Q140">
            <v>5448</v>
          </cell>
        </row>
      </sheetData>
      <sheetData sheetId="8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 t="str">
            <v>Total general</v>
          </cell>
        </row>
        <row r="4">
          <cell r="G4" t="str">
            <v>04101-LA SERENA</v>
          </cell>
          <cell r="H4">
            <v>271</v>
          </cell>
          <cell r="I4">
            <v>222</v>
          </cell>
          <cell r="J4">
            <v>226</v>
          </cell>
          <cell r="K4">
            <v>203</v>
          </cell>
          <cell r="L4">
            <v>186</v>
          </cell>
          <cell r="M4">
            <v>158</v>
          </cell>
          <cell r="N4">
            <v>211</v>
          </cell>
          <cell r="O4">
            <v>211</v>
          </cell>
          <cell r="P4">
            <v>171</v>
          </cell>
          <cell r="Q4">
            <v>1859</v>
          </cell>
        </row>
        <row r="5">
          <cell r="G5" t="str">
            <v>105300-CES. CARDENAL CARO</v>
          </cell>
          <cell r="H5">
            <v>45</v>
          </cell>
          <cell r="I5">
            <v>34</v>
          </cell>
          <cell r="J5">
            <v>40</v>
          </cell>
          <cell r="K5">
            <v>30</v>
          </cell>
          <cell r="L5">
            <v>27</v>
          </cell>
          <cell r="M5">
            <v>23</v>
          </cell>
          <cell r="N5">
            <v>41</v>
          </cell>
          <cell r="O5">
            <v>32</v>
          </cell>
          <cell r="P5">
            <v>23</v>
          </cell>
          <cell r="Q5">
            <v>295</v>
          </cell>
        </row>
        <row r="6">
          <cell r="G6" t="str">
            <v>105301-CES. LAS COMPAÑIAS</v>
          </cell>
          <cell r="H6">
            <v>42</v>
          </cell>
          <cell r="I6">
            <v>33</v>
          </cell>
          <cell r="J6">
            <v>28</v>
          </cell>
          <cell r="K6">
            <v>23</v>
          </cell>
          <cell r="L6">
            <v>25</v>
          </cell>
          <cell r="M6">
            <v>18</v>
          </cell>
          <cell r="N6">
            <v>32</v>
          </cell>
          <cell r="O6">
            <v>28</v>
          </cell>
          <cell r="P6">
            <v>33</v>
          </cell>
          <cell r="Q6">
            <v>262</v>
          </cell>
        </row>
        <row r="7">
          <cell r="G7" t="str">
            <v>105302-CES. PEDRO AGUIRRE C.</v>
          </cell>
          <cell r="H7">
            <v>44</v>
          </cell>
          <cell r="I7">
            <v>27</v>
          </cell>
          <cell r="J7">
            <v>25</v>
          </cell>
          <cell r="K7">
            <v>31</v>
          </cell>
          <cell r="L7">
            <v>34</v>
          </cell>
          <cell r="M7">
            <v>23</v>
          </cell>
          <cell r="N7">
            <v>31</v>
          </cell>
          <cell r="O7">
            <v>33</v>
          </cell>
          <cell r="P7">
            <v>26</v>
          </cell>
          <cell r="Q7">
            <v>274</v>
          </cell>
        </row>
        <row r="8">
          <cell r="G8" t="str">
            <v>105313-CES. SCHAFFHAUSER</v>
          </cell>
          <cell r="H8">
            <v>53</v>
          </cell>
          <cell r="I8">
            <v>42</v>
          </cell>
          <cell r="J8">
            <v>49</v>
          </cell>
          <cell r="K8">
            <v>34</v>
          </cell>
          <cell r="L8">
            <v>43</v>
          </cell>
          <cell r="M8">
            <v>21</v>
          </cell>
          <cell r="N8">
            <v>31</v>
          </cell>
          <cell r="O8">
            <v>42</v>
          </cell>
          <cell r="P8">
            <v>29</v>
          </cell>
          <cell r="Q8">
            <v>344</v>
          </cell>
        </row>
        <row r="9">
          <cell r="G9" t="str">
            <v>105319-CES. CARDENAL R.S.H.</v>
          </cell>
          <cell r="H9">
            <v>29</v>
          </cell>
          <cell r="I9">
            <v>40</v>
          </cell>
          <cell r="J9">
            <v>19</v>
          </cell>
          <cell r="K9">
            <v>21</v>
          </cell>
          <cell r="L9">
            <v>14</v>
          </cell>
          <cell r="M9">
            <v>33</v>
          </cell>
          <cell r="N9">
            <v>28</v>
          </cell>
          <cell r="O9">
            <v>26</v>
          </cell>
          <cell r="P9">
            <v>23</v>
          </cell>
          <cell r="Q9">
            <v>233</v>
          </cell>
        </row>
        <row r="10">
          <cell r="G10" t="str">
            <v>105325-CESFAM JUAN PABLO II</v>
          </cell>
          <cell r="H10">
            <v>41</v>
          </cell>
          <cell r="I10">
            <v>32</v>
          </cell>
          <cell r="J10">
            <v>50</v>
          </cell>
          <cell r="K10">
            <v>47</v>
          </cell>
          <cell r="L10">
            <v>33</v>
          </cell>
          <cell r="M10">
            <v>28</v>
          </cell>
          <cell r="N10">
            <v>30</v>
          </cell>
          <cell r="O10">
            <v>33</v>
          </cell>
          <cell r="P10">
            <v>27</v>
          </cell>
          <cell r="Q10">
            <v>321</v>
          </cell>
        </row>
        <row r="11">
          <cell r="G11" t="str">
            <v>105400-P.S.R. ALGARROBITO            </v>
          </cell>
          <cell r="H11">
            <v>5</v>
          </cell>
          <cell r="I11">
            <v>3</v>
          </cell>
          <cell r="J11">
            <v>1</v>
          </cell>
          <cell r="K11">
            <v>3</v>
          </cell>
          <cell r="L11">
            <v>5</v>
          </cell>
          <cell r="M11">
            <v>2</v>
          </cell>
          <cell r="N11">
            <v>4</v>
          </cell>
          <cell r="O11">
            <v>5</v>
          </cell>
          <cell r="P11">
            <v>3</v>
          </cell>
          <cell r="Q11">
            <v>31</v>
          </cell>
        </row>
        <row r="12">
          <cell r="G12" t="str">
            <v>105401-P.S.R. LAS ROJAS</v>
          </cell>
          <cell r="H12">
            <v>1</v>
          </cell>
          <cell r="N12">
            <v>1</v>
          </cell>
          <cell r="O12">
            <v>4</v>
          </cell>
          <cell r="Q12">
            <v>6</v>
          </cell>
        </row>
        <row r="13">
          <cell r="G13" t="str">
            <v>105402-P.S.R. EL ROMERO</v>
          </cell>
          <cell r="K13">
            <v>3</v>
          </cell>
          <cell r="N13">
            <v>1</v>
          </cell>
          <cell r="Q13">
            <v>4</v>
          </cell>
        </row>
        <row r="14">
          <cell r="G14" t="str">
            <v>105499-P.S.R. LAMBERT</v>
          </cell>
          <cell r="H14">
            <v>3</v>
          </cell>
          <cell r="I14">
            <v>3</v>
          </cell>
          <cell r="J14">
            <v>2</v>
          </cell>
          <cell r="K14">
            <v>1</v>
          </cell>
          <cell r="L14">
            <v>1</v>
          </cell>
          <cell r="N14">
            <v>3</v>
          </cell>
          <cell r="P14">
            <v>1</v>
          </cell>
          <cell r="Q14">
            <v>14</v>
          </cell>
        </row>
        <row r="15">
          <cell r="G15" t="str">
            <v>105700-CECOF VILLA EL INDIO</v>
          </cell>
          <cell r="H15">
            <v>5</v>
          </cell>
          <cell r="I15">
            <v>4</v>
          </cell>
          <cell r="J15">
            <v>4</v>
          </cell>
          <cell r="K15">
            <v>3</v>
          </cell>
          <cell r="L15">
            <v>2</v>
          </cell>
          <cell r="M15">
            <v>4</v>
          </cell>
          <cell r="N15">
            <v>4</v>
          </cell>
          <cell r="O15">
            <v>2</v>
          </cell>
          <cell r="P15">
            <v>2</v>
          </cell>
          <cell r="Q15">
            <v>30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2</v>
          </cell>
          <cell r="L16">
            <v>1</v>
          </cell>
          <cell r="M16">
            <v>2</v>
          </cell>
          <cell r="N16">
            <v>2</v>
          </cell>
          <cell r="O16">
            <v>2</v>
          </cell>
          <cell r="P16">
            <v>3</v>
          </cell>
          <cell r="Q16">
            <v>15</v>
          </cell>
        </row>
        <row r="17">
          <cell r="G17" t="str">
            <v>105702-CECOF VILLA LAMBERT</v>
          </cell>
          <cell r="H17">
            <v>2</v>
          </cell>
          <cell r="I17">
            <v>3</v>
          </cell>
          <cell r="J17">
            <v>7</v>
          </cell>
          <cell r="K17">
            <v>5</v>
          </cell>
          <cell r="L17">
            <v>1</v>
          </cell>
          <cell r="M17">
            <v>4</v>
          </cell>
          <cell r="N17">
            <v>3</v>
          </cell>
          <cell r="O17">
            <v>4</v>
          </cell>
          <cell r="P17">
            <v>1</v>
          </cell>
          <cell r="Q17">
            <v>30</v>
          </cell>
        </row>
        <row r="18">
          <cell r="G18" t="str">
            <v>04102-COQUIMBO</v>
          </cell>
          <cell r="H18">
            <v>236</v>
          </cell>
          <cell r="I18">
            <v>221</v>
          </cell>
          <cell r="J18">
            <v>238</v>
          </cell>
          <cell r="K18">
            <v>215</v>
          </cell>
          <cell r="L18">
            <v>232</v>
          </cell>
          <cell r="M18">
            <v>183</v>
          </cell>
          <cell r="N18">
            <v>198</v>
          </cell>
          <cell r="O18">
            <v>236</v>
          </cell>
          <cell r="P18">
            <v>207</v>
          </cell>
          <cell r="Q18">
            <v>1966</v>
          </cell>
        </row>
        <row r="19">
          <cell r="G19" t="str">
            <v>105303-CES. SAN JUAN</v>
          </cell>
          <cell r="H19">
            <v>42</v>
          </cell>
          <cell r="I19">
            <v>45</v>
          </cell>
          <cell r="J19">
            <v>51</v>
          </cell>
          <cell r="K19">
            <v>34</v>
          </cell>
          <cell r="L19">
            <v>54</v>
          </cell>
          <cell r="M19">
            <v>37</v>
          </cell>
          <cell r="N19">
            <v>40</v>
          </cell>
          <cell r="O19">
            <v>47</v>
          </cell>
          <cell r="P19">
            <v>41</v>
          </cell>
          <cell r="Q19">
            <v>391</v>
          </cell>
        </row>
        <row r="20">
          <cell r="G20" t="str">
            <v>105304-CES. SANTA CECILIA</v>
          </cell>
          <cell r="H20">
            <v>50</v>
          </cell>
          <cell r="I20">
            <v>39</v>
          </cell>
          <cell r="J20">
            <v>38</v>
          </cell>
          <cell r="K20">
            <v>45</v>
          </cell>
          <cell r="L20">
            <v>40</v>
          </cell>
          <cell r="M20">
            <v>28</v>
          </cell>
          <cell r="N20">
            <v>25</v>
          </cell>
          <cell r="O20">
            <v>39</v>
          </cell>
          <cell r="P20">
            <v>36</v>
          </cell>
          <cell r="Q20">
            <v>340</v>
          </cell>
        </row>
        <row r="21">
          <cell r="G21" t="str">
            <v>105305-CES. TIERRAS BLANCAS</v>
          </cell>
          <cell r="H21">
            <v>49</v>
          </cell>
          <cell r="I21">
            <v>65</v>
          </cell>
          <cell r="J21">
            <v>71</v>
          </cell>
          <cell r="K21">
            <v>47</v>
          </cell>
          <cell r="L21">
            <v>57</v>
          </cell>
          <cell r="M21">
            <v>51</v>
          </cell>
          <cell r="N21">
            <v>59</v>
          </cell>
          <cell r="O21">
            <v>65</v>
          </cell>
          <cell r="P21">
            <v>50</v>
          </cell>
          <cell r="Q21">
            <v>514</v>
          </cell>
        </row>
        <row r="22">
          <cell r="G22" t="str">
            <v>105321-CES. RURAL  TONGOY</v>
          </cell>
          <cell r="H22">
            <v>15</v>
          </cell>
          <cell r="I22">
            <v>6</v>
          </cell>
          <cell r="J22">
            <v>5</v>
          </cell>
          <cell r="K22">
            <v>2</v>
          </cell>
          <cell r="L22">
            <v>9</v>
          </cell>
          <cell r="M22">
            <v>7</v>
          </cell>
          <cell r="N22">
            <v>9</v>
          </cell>
          <cell r="O22">
            <v>9</v>
          </cell>
          <cell r="P22">
            <v>10</v>
          </cell>
          <cell r="Q22">
            <v>72</v>
          </cell>
        </row>
        <row r="23">
          <cell r="G23" t="str">
            <v>105323-CES. DR. SERGIO AGUILAR</v>
          </cell>
          <cell r="H23">
            <v>60</v>
          </cell>
          <cell r="I23">
            <v>47</v>
          </cell>
          <cell r="J23">
            <v>57</v>
          </cell>
          <cell r="K23">
            <v>69</v>
          </cell>
          <cell r="L23">
            <v>55</v>
          </cell>
          <cell r="M23">
            <v>47</v>
          </cell>
          <cell r="N23">
            <v>52</v>
          </cell>
          <cell r="O23">
            <v>61</v>
          </cell>
          <cell r="P23">
            <v>58</v>
          </cell>
          <cell r="Q23">
            <v>506</v>
          </cell>
        </row>
        <row r="24">
          <cell r="G24" t="str">
            <v>105404-P.S.R. EL TANGUE                         </v>
          </cell>
          <cell r="H24">
            <v>4</v>
          </cell>
          <cell r="O24">
            <v>1</v>
          </cell>
          <cell r="Q24">
            <v>5</v>
          </cell>
        </row>
        <row r="25">
          <cell r="G25" t="str">
            <v>105405-P.S.R. GUANAQUEROS</v>
          </cell>
          <cell r="H25">
            <v>2</v>
          </cell>
          <cell r="I25">
            <v>2</v>
          </cell>
          <cell r="J25">
            <v>1</v>
          </cell>
          <cell r="K25">
            <v>1</v>
          </cell>
          <cell r="L25">
            <v>2</v>
          </cell>
          <cell r="M25">
            <v>3</v>
          </cell>
          <cell r="N25">
            <v>2</v>
          </cell>
          <cell r="O25">
            <v>3</v>
          </cell>
          <cell r="P25">
            <v>1</v>
          </cell>
          <cell r="Q25">
            <v>17</v>
          </cell>
        </row>
        <row r="26">
          <cell r="G26" t="str">
            <v>105406-P.S.R. PAN DE AZUCAR</v>
          </cell>
          <cell r="H26">
            <v>9</v>
          </cell>
          <cell r="I26">
            <v>14</v>
          </cell>
          <cell r="J26">
            <v>12</v>
          </cell>
          <cell r="K26">
            <v>10</v>
          </cell>
          <cell r="L26">
            <v>8</v>
          </cell>
          <cell r="M26">
            <v>3</v>
          </cell>
          <cell r="N26">
            <v>5</v>
          </cell>
          <cell r="O26">
            <v>8</v>
          </cell>
          <cell r="P26">
            <v>5</v>
          </cell>
          <cell r="Q26">
            <v>74</v>
          </cell>
        </row>
        <row r="27">
          <cell r="G27" t="str">
            <v>105407-P.S.R. TAMBILLOS</v>
          </cell>
          <cell r="I27">
            <v>2</v>
          </cell>
          <cell r="P27">
            <v>1</v>
          </cell>
          <cell r="Q27">
            <v>3</v>
          </cell>
        </row>
        <row r="28">
          <cell r="G28" t="str">
            <v>105705-CECOF EL ALBA</v>
          </cell>
          <cell r="H28">
            <v>5</v>
          </cell>
          <cell r="I28">
            <v>1</v>
          </cell>
          <cell r="J28">
            <v>3</v>
          </cell>
          <cell r="K28">
            <v>7</v>
          </cell>
          <cell r="L28">
            <v>7</v>
          </cell>
          <cell r="M28">
            <v>7</v>
          </cell>
          <cell r="N28">
            <v>6</v>
          </cell>
          <cell r="O28">
            <v>3</v>
          </cell>
          <cell r="P28">
            <v>5</v>
          </cell>
          <cell r="Q28">
            <v>44</v>
          </cell>
        </row>
        <row r="29">
          <cell r="G29" t="str">
            <v>04103-ANDACOLLO</v>
          </cell>
          <cell r="H29">
            <v>19</v>
          </cell>
          <cell r="I29">
            <v>14</v>
          </cell>
          <cell r="J29">
            <v>11</v>
          </cell>
          <cell r="K29">
            <v>12</v>
          </cell>
          <cell r="L29">
            <v>10</v>
          </cell>
          <cell r="M29">
            <v>8</v>
          </cell>
          <cell r="N29">
            <v>7</v>
          </cell>
          <cell r="O29">
            <v>10</v>
          </cell>
          <cell r="P29">
            <v>4</v>
          </cell>
          <cell r="Q29">
            <v>95</v>
          </cell>
        </row>
        <row r="30">
          <cell r="G30" t="str">
            <v>105106-HOSPITAL ANDACOLLO</v>
          </cell>
          <cell r="H30">
            <v>19</v>
          </cell>
          <cell r="I30">
            <v>14</v>
          </cell>
          <cell r="J30">
            <v>11</v>
          </cell>
          <cell r="K30">
            <v>12</v>
          </cell>
          <cell r="L30">
            <v>10</v>
          </cell>
          <cell r="M30">
            <v>8</v>
          </cell>
          <cell r="N30">
            <v>7</v>
          </cell>
          <cell r="O30">
            <v>10</v>
          </cell>
          <cell r="P30">
            <v>4</v>
          </cell>
          <cell r="Q30">
            <v>95</v>
          </cell>
        </row>
        <row r="31">
          <cell r="G31" t="str">
            <v>04104-LA HIGUERA</v>
          </cell>
          <cell r="H31">
            <v>9</v>
          </cell>
          <cell r="I31">
            <v>1</v>
          </cell>
          <cell r="J31">
            <v>5</v>
          </cell>
          <cell r="K31">
            <v>1</v>
          </cell>
          <cell r="L31">
            <v>8</v>
          </cell>
          <cell r="M31">
            <v>8</v>
          </cell>
          <cell r="N31">
            <v>1</v>
          </cell>
          <cell r="O31">
            <v>3</v>
          </cell>
          <cell r="P31">
            <v>4</v>
          </cell>
          <cell r="Q31">
            <v>40</v>
          </cell>
        </row>
        <row r="32">
          <cell r="G32" t="str">
            <v>105314-CES. LA HIGUERA</v>
          </cell>
          <cell r="H32">
            <v>5</v>
          </cell>
          <cell r="J32">
            <v>1</v>
          </cell>
          <cell r="L32">
            <v>2</v>
          </cell>
          <cell r="M32">
            <v>1</v>
          </cell>
          <cell r="O32">
            <v>3</v>
          </cell>
          <cell r="P32">
            <v>2</v>
          </cell>
          <cell r="Q32">
            <v>14</v>
          </cell>
        </row>
        <row r="33">
          <cell r="G33" t="str">
            <v>105500-P.S.R. CALETA HORNOS        </v>
          </cell>
          <cell r="H33">
            <v>1</v>
          </cell>
          <cell r="J33">
            <v>2</v>
          </cell>
          <cell r="L33">
            <v>1</v>
          </cell>
          <cell r="M33">
            <v>4</v>
          </cell>
          <cell r="N33">
            <v>1</v>
          </cell>
          <cell r="P33">
            <v>1</v>
          </cell>
          <cell r="Q33">
            <v>10</v>
          </cell>
        </row>
        <row r="34">
          <cell r="G34" t="str">
            <v>105505-P.S.R. LOS CHOROS</v>
          </cell>
          <cell r="H34">
            <v>2</v>
          </cell>
          <cell r="J34">
            <v>1</v>
          </cell>
          <cell r="K34">
            <v>1</v>
          </cell>
          <cell r="L34">
            <v>3</v>
          </cell>
          <cell r="M34">
            <v>3</v>
          </cell>
          <cell r="Q34">
            <v>10</v>
          </cell>
        </row>
        <row r="35">
          <cell r="G35" t="str">
            <v>105506-P.S.R. EL TRAPICHE</v>
          </cell>
          <cell r="H35">
            <v>1</v>
          </cell>
          <cell r="I35">
            <v>1</v>
          </cell>
          <cell r="J35">
            <v>1</v>
          </cell>
          <cell r="L35">
            <v>2</v>
          </cell>
          <cell r="P35">
            <v>1</v>
          </cell>
          <cell r="Q35">
            <v>6</v>
          </cell>
        </row>
        <row r="36">
          <cell r="G36" t="str">
            <v>04105-PAIHUANO</v>
          </cell>
          <cell r="H36">
            <v>2</v>
          </cell>
          <cell r="I36">
            <v>7</v>
          </cell>
          <cell r="J36">
            <v>8</v>
          </cell>
          <cell r="K36">
            <v>3</v>
          </cell>
          <cell r="L36">
            <v>4</v>
          </cell>
          <cell r="M36">
            <v>4</v>
          </cell>
          <cell r="N36">
            <v>3</v>
          </cell>
          <cell r="O36">
            <v>5</v>
          </cell>
          <cell r="P36">
            <v>3</v>
          </cell>
          <cell r="Q36">
            <v>39</v>
          </cell>
        </row>
        <row r="37">
          <cell r="G37" t="str">
            <v>105306-CES. PAIHUANO</v>
          </cell>
          <cell r="H37">
            <v>1</v>
          </cell>
          <cell r="I37">
            <v>4</v>
          </cell>
          <cell r="J37">
            <v>3</v>
          </cell>
          <cell r="K37">
            <v>1</v>
          </cell>
          <cell r="L37">
            <v>2</v>
          </cell>
          <cell r="M37">
            <v>2</v>
          </cell>
          <cell r="N37">
            <v>1</v>
          </cell>
          <cell r="O37">
            <v>3</v>
          </cell>
          <cell r="P37">
            <v>1</v>
          </cell>
          <cell r="Q37">
            <v>18</v>
          </cell>
        </row>
        <row r="38">
          <cell r="G38" t="str">
            <v>105475-P.S.R. HORCON</v>
          </cell>
          <cell r="I38">
            <v>2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P38">
            <v>1</v>
          </cell>
          <cell r="Q38">
            <v>8</v>
          </cell>
        </row>
        <row r="39">
          <cell r="G39" t="str">
            <v>105476-P.S.R. MONTE GRANDE</v>
          </cell>
          <cell r="I39">
            <v>1</v>
          </cell>
          <cell r="J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Q39">
            <v>6</v>
          </cell>
        </row>
        <row r="40">
          <cell r="G40" t="str">
            <v>105477-P.S.R. PISCO ELQUI</v>
          </cell>
          <cell r="H40">
            <v>1</v>
          </cell>
          <cell r="J40">
            <v>3</v>
          </cell>
          <cell r="K40">
            <v>1</v>
          </cell>
          <cell r="O40">
            <v>1</v>
          </cell>
          <cell r="P40">
            <v>1</v>
          </cell>
          <cell r="Q40">
            <v>7</v>
          </cell>
        </row>
        <row r="41">
          <cell r="G41" t="str">
            <v>04106-VICUÑA</v>
          </cell>
          <cell r="H41">
            <v>34</v>
          </cell>
          <cell r="I41">
            <v>20</v>
          </cell>
          <cell r="J41">
            <v>31</v>
          </cell>
          <cell r="K41">
            <v>32</v>
          </cell>
          <cell r="L41">
            <v>18</v>
          </cell>
          <cell r="M41">
            <v>20</v>
          </cell>
          <cell r="N41">
            <v>22</v>
          </cell>
          <cell r="O41">
            <v>30</v>
          </cell>
          <cell r="P41">
            <v>26</v>
          </cell>
          <cell r="Q41">
            <v>233</v>
          </cell>
        </row>
        <row r="42">
          <cell r="G42" t="str">
            <v>105107-HOSPITAL VICUÑA</v>
          </cell>
          <cell r="H42">
            <v>23</v>
          </cell>
          <cell r="I42">
            <v>10</v>
          </cell>
          <cell r="J42">
            <v>19</v>
          </cell>
          <cell r="K42">
            <v>22</v>
          </cell>
          <cell r="L42">
            <v>7</v>
          </cell>
          <cell r="M42">
            <v>11</v>
          </cell>
          <cell r="N42">
            <v>9</v>
          </cell>
          <cell r="O42">
            <v>18</v>
          </cell>
          <cell r="P42">
            <v>16</v>
          </cell>
          <cell r="Q42">
            <v>135</v>
          </cell>
        </row>
        <row r="43">
          <cell r="G43" t="str">
            <v>105467-P.S.R. DIAGUITAS</v>
          </cell>
          <cell r="H43">
            <v>1</v>
          </cell>
          <cell r="I43">
            <v>3</v>
          </cell>
          <cell r="J43">
            <v>2</v>
          </cell>
          <cell r="L43">
            <v>1</v>
          </cell>
          <cell r="N43">
            <v>2</v>
          </cell>
          <cell r="O43">
            <v>1</v>
          </cell>
          <cell r="P43">
            <v>1</v>
          </cell>
          <cell r="Q43">
            <v>11</v>
          </cell>
        </row>
        <row r="44">
          <cell r="G44" t="str">
            <v>105468-P.S.R. EL MOLLE</v>
          </cell>
          <cell r="J44">
            <v>1</v>
          </cell>
          <cell r="L44">
            <v>1</v>
          </cell>
          <cell r="O44">
            <v>1</v>
          </cell>
          <cell r="P44">
            <v>1</v>
          </cell>
          <cell r="Q44">
            <v>4</v>
          </cell>
        </row>
        <row r="45">
          <cell r="G45" t="str">
            <v>105469-P.S.R. EL TAMBO</v>
          </cell>
          <cell r="H45">
            <v>3</v>
          </cell>
          <cell r="J45">
            <v>2</v>
          </cell>
          <cell r="K45">
            <v>3</v>
          </cell>
          <cell r="M45">
            <v>2</v>
          </cell>
          <cell r="N45">
            <v>2</v>
          </cell>
          <cell r="O45">
            <v>3</v>
          </cell>
          <cell r="Q45">
            <v>15</v>
          </cell>
        </row>
        <row r="46">
          <cell r="G46" t="str">
            <v>105471-P.S.R. PERALILLO</v>
          </cell>
          <cell r="I46">
            <v>4</v>
          </cell>
          <cell r="J46">
            <v>2</v>
          </cell>
          <cell r="L46">
            <v>2</v>
          </cell>
          <cell r="N46">
            <v>4</v>
          </cell>
          <cell r="O46">
            <v>1</v>
          </cell>
          <cell r="Q46">
            <v>13</v>
          </cell>
        </row>
        <row r="47">
          <cell r="G47" t="str">
            <v>105472-P.S.R. RIVADAVIA</v>
          </cell>
          <cell r="H47">
            <v>1</v>
          </cell>
          <cell r="I47">
            <v>1</v>
          </cell>
          <cell r="M47">
            <v>3</v>
          </cell>
          <cell r="O47">
            <v>2</v>
          </cell>
          <cell r="P47">
            <v>3</v>
          </cell>
          <cell r="Q47">
            <v>10</v>
          </cell>
        </row>
        <row r="48">
          <cell r="G48" t="str">
            <v>105473-P.S.R. TALCUNA</v>
          </cell>
          <cell r="H48">
            <v>1</v>
          </cell>
          <cell r="J48">
            <v>1</v>
          </cell>
          <cell r="K48">
            <v>1</v>
          </cell>
          <cell r="M48">
            <v>2</v>
          </cell>
          <cell r="N48">
            <v>1</v>
          </cell>
          <cell r="O48">
            <v>2</v>
          </cell>
          <cell r="Q48">
            <v>8</v>
          </cell>
        </row>
        <row r="49">
          <cell r="G49" t="str">
            <v>105502-P.S.R. CALINGASTA</v>
          </cell>
          <cell r="H49">
            <v>3</v>
          </cell>
          <cell r="I49">
            <v>2</v>
          </cell>
          <cell r="J49">
            <v>4</v>
          </cell>
          <cell r="K49">
            <v>6</v>
          </cell>
          <cell r="L49">
            <v>7</v>
          </cell>
          <cell r="M49">
            <v>2</v>
          </cell>
          <cell r="N49">
            <v>3</v>
          </cell>
          <cell r="O49">
            <v>2</v>
          </cell>
          <cell r="P49">
            <v>5</v>
          </cell>
          <cell r="Q49">
            <v>34</v>
          </cell>
        </row>
        <row r="50">
          <cell r="G50" t="str">
            <v>105509-P.S.R. GUALLIGUAICA</v>
          </cell>
          <cell r="H50">
            <v>2</v>
          </cell>
          <cell r="N50">
            <v>1</v>
          </cell>
          <cell r="Q50">
            <v>3</v>
          </cell>
        </row>
        <row r="51">
          <cell r="G51" t="str">
            <v>04201-ILLAPEL</v>
          </cell>
          <cell r="H51">
            <v>36</v>
          </cell>
          <cell r="I51">
            <v>20</v>
          </cell>
          <cell r="J51">
            <v>34</v>
          </cell>
          <cell r="K51">
            <v>19</v>
          </cell>
          <cell r="L51">
            <v>33</v>
          </cell>
          <cell r="M51">
            <v>23</v>
          </cell>
          <cell r="N51">
            <v>14</v>
          </cell>
          <cell r="O51">
            <v>24</v>
          </cell>
          <cell r="P51">
            <v>22</v>
          </cell>
          <cell r="Q51">
            <v>225</v>
          </cell>
        </row>
        <row r="52">
          <cell r="G52" t="str">
            <v>105103-HOSPITAL ILLAPEL</v>
          </cell>
          <cell r="H52">
            <v>28</v>
          </cell>
          <cell r="I52">
            <v>16</v>
          </cell>
          <cell r="J52">
            <v>19</v>
          </cell>
          <cell r="K52">
            <v>15</v>
          </cell>
          <cell r="L52">
            <v>21</v>
          </cell>
          <cell r="M52">
            <v>16</v>
          </cell>
          <cell r="N52">
            <v>12</v>
          </cell>
          <cell r="O52">
            <v>16</v>
          </cell>
          <cell r="P52">
            <v>16</v>
          </cell>
          <cell r="Q52">
            <v>159</v>
          </cell>
        </row>
        <row r="53">
          <cell r="G53" t="str">
            <v>105326-CESFAM SAN RAFAEL</v>
          </cell>
          <cell r="H53">
            <v>4</v>
          </cell>
          <cell r="I53">
            <v>2</v>
          </cell>
          <cell r="J53">
            <v>12</v>
          </cell>
          <cell r="K53">
            <v>2</v>
          </cell>
          <cell r="L53">
            <v>6</v>
          </cell>
          <cell r="M53">
            <v>4</v>
          </cell>
          <cell r="O53">
            <v>5</v>
          </cell>
          <cell r="P53">
            <v>4</v>
          </cell>
          <cell r="Q53">
            <v>39</v>
          </cell>
        </row>
        <row r="54">
          <cell r="G54" t="str">
            <v>105443-P.S.R. CARCAMO                   </v>
          </cell>
          <cell r="J54">
            <v>1</v>
          </cell>
          <cell r="L54">
            <v>1</v>
          </cell>
          <cell r="Q54">
            <v>2</v>
          </cell>
        </row>
        <row r="55">
          <cell r="G55" t="str">
            <v>105444-P.S.R. HUINTIL</v>
          </cell>
          <cell r="M55">
            <v>1</v>
          </cell>
          <cell r="P55">
            <v>1</v>
          </cell>
          <cell r="Q55">
            <v>2</v>
          </cell>
        </row>
        <row r="56">
          <cell r="G56" t="str">
            <v>105445-P.S.R. LIMAHUIDA</v>
          </cell>
          <cell r="J56">
            <v>1</v>
          </cell>
          <cell r="O56">
            <v>1</v>
          </cell>
          <cell r="Q56">
            <v>2</v>
          </cell>
        </row>
        <row r="57">
          <cell r="G57" t="str">
            <v>105447-P.S.R. PERALILLO</v>
          </cell>
          <cell r="L57">
            <v>1</v>
          </cell>
          <cell r="M57">
            <v>1</v>
          </cell>
          <cell r="N57">
            <v>1</v>
          </cell>
          <cell r="Q57">
            <v>3</v>
          </cell>
        </row>
        <row r="58">
          <cell r="G58" t="str">
            <v>105448-P.S.R. SANTA VIRGINIA</v>
          </cell>
          <cell r="K58">
            <v>1</v>
          </cell>
          <cell r="Q58">
            <v>1</v>
          </cell>
        </row>
        <row r="59">
          <cell r="G59" t="str">
            <v>105485-P.S.R. PLAN DE HORNOS</v>
          </cell>
          <cell r="H59">
            <v>2</v>
          </cell>
          <cell r="I59">
            <v>2</v>
          </cell>
          <cell r="K59">
            <v>1</v>
          </cell>
          <cell r="L59">
            <v>2</v>
          </cell>
          <cell r="Q59">
            <v>7</v>
          </cell>
        </row>
        <row r="60">
          <cell r="G60" t="str">
            <v>105486-P.S.R. TUNGA SUR</v>
          </cell>
          <cell r="H60">
            <v>1</v>
          </cell>
          <cell r="Q60">
            <v>1</v>
          </cell>
        </row>
        <row r="61">
          <cell r="G61" t="str">
            <v>105487-P.S.R. CAÑAS UNO</v>
          </cell>
          <cell r="H61">
            <v>1</v>
          </cell>
          <cell r="J61">
            <v>1</v>
          </cell>
          <cell r="L61">
            <v>1</v>
          </cell>
          <cell r="N61">
            <v>1</v>
          </cell>
          <cell r="O61">
            <v>2</v>
          </cell>
          <cell r="P61">
            <v>1</v>
          </cell>
          <cell r="Q61">
            <v>7</v>
          </cell>
        </row>
        <row r="62">
          <cell r="G62" t="str">
            <v>105496-P.S.R. PINTACURA SUR</v>
          </cell>
          <cell r="L62">
            <v>1</v>
          </cell>
          <cell r="Q62">
            <v>1</v>
          </cell>
        </row>
        <row r="63">
          <cell r="G63" t="str">
            <v>105504-P.S.R. SOCAVON</v>
          </cell>
          <cell r="M63">
            <v>1</v>
          </cell>
          <cell r="Q63">
            <v>1</v>
          </cell>
        </row>
        <row r="64">
          <cell r="G64" t="str">
            <v>04202-CANELA</v>
          </cell>
          <cell r="H64">
            <v>9</v>
          </cell>
          <cell r="I64">
            <v>8</v>
          </cell>
          <cell r="J64">
            <v>4</v>
          </cell>
          <cell r="K64">
            <v>7</v>
          </cell>
          <cell r="L64">
            <v>6</v>
          </cell>
          <cell r="M64">
            <v>4</v>
          </cell>
          <cell r="N64">
            <v>4</v>
          </cell>
          <cell r="O64">
            <v>8</v>
          </cell>
          <cell r="P64">
            <v>3</v>
          </cell>
          <cell r="Q64">
            <v>53</v>
          </cell>
        </row>
        <row r="65">
          <cell r="G65" t="str">
            <v>105309-CES. RURAL CANELA</v>
          </cell>
          <cell r="H65">
            <v>7</v>
          </cell>
          <cell r="I65">
            <v>7</v>
          </cell>
          <cell r="J65">
            <v>4</v>
          </cell>
          <cell r="K65">
            <v>6</v>
          </cell>
          <cell r="L65">
            <v>5</v>
          </cell>
          <cell r="M65">
            <v>2</v>
          </cell>
          <cell r="N65">
            <v>4</v>
          </cell>
          <cell r="O65">
            <v>7</v>
          </cell>
          <cell r="P65">
            <v>2</v>
          </cell>
          <cell r="Q65">
            <v>44</v>
          </cell>
        </row>
        <row r="66">
          <cell r="G66" t="str">
            <v>105450-P.S.R. MINCHA NORTE            </v>
          </cell>
          <cell r="H66">
            <v>1</v>
          </cell>
          <cell r="P66">
            <v>1</v>
          </cell>
          <cell r="Q66">
            <v>2</v>
          </cell>
        </row>
        <row r="67">
          <cell r="G67" t="str">
            <v>105483-P.S.R. LOS RULOS</v>
          </cell>
          <cell r="H67">
            <v>1</v>
          </cell>
          <cell r="K67">
            <v>1</v>
          </cell>
          <cell r="Q67">
            <v>2</v>
          </cell>
        </row>
        <row r="68">
          <cell r="G68" t="str">
            <v>105484-P.S.R. HUENTELAUQUEN</v>
          </cell>
          <cell r="I68">
            <v>1</v>
          </cell>
          <cell r="L68">
            <v>1</v>
          </cell>
          <cell r="M68">
            <v>1</v>
          </cell>
          <cell r="O68">
            <v>1</v>
          </cell>
          <cell r="Q68">
            <v>4</v>
          </cell>
        </row>
        <row r="69">
          <cell r="G69" t="str">
            <v>105488-P.S.R. ESPIRITU SANTO</v>
          </cell>
          <cell r="M69">
            <v>1</v>
          </cell>
          <cell r="Q69">
            <v>1</v>
          </cell>
        </row>
        <row r="70">
          <cell r="G70" t="str">
            <v>04203-LOS VILOS</v>
          </cell>
          <cell r="H70">
            <v>24</v>
          </cell>
          <cell r="I70">
            <v>27</v>
          </cell>
          <cell r="J70">
            <v>17</v>
          </cell>
          <cell r="K70">
            <v>22</v>
          </cell>
          <cell r="L70">
            <v>33</v>
          </cell>
          <cell r="M70">
            <v>19</v>
          </cell>
          <cell r="N70">
            <v>23</v>
          </cell>
          <cell r="O70">
            <v>25</v>
          </cell>
          <cell r="P70">
            <v>18</v>
          </cell>
          <cell r="Q70">
            <v>208</v>
          </cell>
        </row>
        <row r="71">
          <cell r="G71" t="str">
            <v>105108-HOSPITAL LOS VILOS</v>
          </cell>
          <cell r="H71">
            <v>24</v>
          </cell>
          <cell r="I71">
            <v>19</v>
          </cell>
          <cell r="J71">
            <v>16</v>
          </cell>
          <cell r="K71">
            <v>18</v>
          </cell>
          <cell r="L71">
            <v>30</v>
          </cell>
          <cell r="M71">
            <v>15</v>
          </cell>
          <cell r="N71">
            <v>15</v>
          </cell>
          <cell r="O71">
            <v>20</v>
          </cell>
          <cell r="P71">
            <v>16</v>
          </cell>
          <cell r="Q71">
            <v>173</v>
          </cell>
        </row>
        <row r="72">
          <cell r="G72" t="str">
            <v>105478-P.S.R. CAIMANES                   </v>
          </cell>
          <cell r="I72">
            <v>8</v>
          </cell>
          <cell r="J72">
            <v>1</v>
          </cell>
          <cell r="K72">
            <v>1</v>
          </cell>
          <cell r="L72">
            <v>1</v>
          </cell>
          <cell r="M72">
            <v>2</v>
          </cell>
          <cell r="N72">
            <v>7</v>
          </cell>
          <cell r="O72">
            <v>3</v>
          </cell>
          <cell r="Q72">
            <v>23</v>
          </cell>
        </row>
        <row r="73">
          <cell r="G73" t="str">
            <v>105480-P.S.R. QUILIMARI</v>
          </cell>
          <cell r="K73">
            <v>3</v>
          </cell>
          <cell r="L73">
            <v>2</v>
          </cell>
          <cell r="M73">
            <v>1</v>
          </cell>
          <cell r="N73">
            <v>1</v>
          </cell>
          <cell r="O73">
            <v>1</v>
          </cell>
          <cell r="P73">
            <v>2</v>
          </cell>
          <cell r="Q73">
            <v>10</v>
          </cell>
        </row>
        <row r="74">
          <cell r="G74" t="str">
            <v>105481-P.S.R. TILAMA</v>
          </cell>
          <cell r="O74">
            <v>1</v>
          </cell>
          <cell r="Q74">
            <v>1</v>
          </cell>
        </row>
        <row r="75">
          <cell r="G75" t="str">
            <v>105511-P.S.R. LOS CONDORES</v>
          </cell>
          <cell r="M75">
            <v>1</v>
          </cell>
          <cell r="Q75">
            <v>1</v>
          </cell>
        </row>
        <row r="76">
          <cell r="G76" t="str">
            <v>04204-SALAMANCA</v>
          </cell>
          <cell r="H76">
            <v>29</v>
          </cell>
          <cell r="I76">
            <v>19</v>
          </cell>
          <cell r="J76">
            <v>35</v>
          </cell>
          <cell r="K76">
            <v>23</v>
          </cell>
          <cell r="L76">
            <v>18</v>
          </cell>
          <cell r="M76">
            <v>22</v>
          </cell>
          <cell r="N76">
            <v>26</v>
          </cell>
          <cell r="O76">
            <v>19</v>
          </cell>
          <cell r="P76">
            <v>22</v>
          </cell>
          <cell r="Q76">
            <v>213</v>
          </cell>
        </row>
        <row r="77">
          <cell r="G77" t="str">
            <v>105104-HOSPITAL SALAMANCA</v>
          </cell>
          <cell r="H77">
            <v>19</v>
          </cell>
          <cell r="I77">
            <v>10</v>
          </cell>
          <cell r="J77">
            <v>27</v>
          </cell>
          <cell r="K77">
            <v>15</v>
          </cell>
          <cell r="L77">
            <v>14</v>
          </cell>
          <cell r="M77">
            <v>12</v>
          </cell>
          <cell r="N77">
            <v>21</v>
          </cell>
          <cell r="O77">
            <v>13</v>
          </cell>
          <cell r="P77">
            <v>11</v>
          </cell>
          <cell r="Q77">
            <v>142</v>
          </cell>
        </row>
        <row r="78">
          <cell r="G78" t="str">
            <v>105452-P.S.R. CUNCUMEN                 </v>
          </cell>
          <cell r="H78">
            <v>6</v>
          </cell>
          <cell r="I78">
            <v>6</v>
          </cell>
          <cell r="J78">
            <v>4</v>
          </cell>
          <cell r="K78">
            <v>3</v>
          </cell>
          <cell r="L78">
            <v>2</v>
          </cell>
          <cell r="M78">
            <v>5</v>
          </cell>
          <cell r="N78">
            <v>4</v>
          </cell>
          <cell r="O78">
            <v>4</v>
          </cell>
          <cell r="P78">
            <v>8</v>
          </cell>
          <cell r="Q78">
            <v>42</v>
          </cell>
        </row>
        <row r="79">
          <cell r="G79" t="str">
            <v>105453-P.S.R. TRANQUILLA</v>
          </cell>
          <cell r="H79">
            <v>1</v>
          </cell>
          <cell r="M79">
            <v>2</v>
          </cell>
          <cell r="Q79">
            <v>3</v>
          </cell>
        </row>
        <row r="80">
          <cell r="G80" t="str">
            <v>105454-P.S.R. CUNLAGUA</v>
          </cell>
          <cell r="P80">
            <v>1</v>
          </cell>
          <cell r="Q80">
            <v>1</v>
          </cell>
        </row>
        <row r="81">
          <cell r="G81" t="str">
            <v>105455-P.S.R. CHILLEPIN</v>
          </cell>
          <cell r="H81">
            <v>3</v>
          </cell>
          <cell r="I81">
            <v>2</v>
          </cell>
          <cell r="K81">
            <v>2</v>
          </cell>
          <cell r="L81">
            <v>1</v>
          </cell>
          <cell r="M81">
            <v>1</v>
          </cell>
          <cell r="O81">
            <v>1</v>
          </cell>
          <cell r="P81">
            <v>1</v>
          </cell>
          <cell r="Q81">
            <v>11</v>
          </cell>
        </row>
        <row r="82">
          <cell r="G82" t="str">
            <v>105456-P.S.R. LLIMPO</v>
          </cell>
          <cell r="I82">
            <v>1</v>
          </cell>
          <cell r="K82">
            <v>1</v>
          </cell>
          <cell r="N82">
            <v>1</v>
          </cell>
          <cell r="Q82">
            <v>3</v>
          </cell>
        </row>
        <row r="83">
          <cell r="G83" t="str">
            <v>105458-P.S.R. TAHUINCO</v>
          </cell>
          <cell r="J83">
            <v>2</v>
          </cell>
          <cell r="L83">
            <v>1</v>
          </cell>
          <cell r="P83">
            <v>1</v>
          </cell>
          <cell r="Q83">
            <v>4</v>
          </cell>
        </row>
        <row r="84">
          <cell r="G84" t="str">
            <v>105491-P.S.R. QUELEN BAJO</v>
          </cell>
          <cell r="J84">
            <v>1</v>
          </cell>
          <cell r="K84">
            <v>1</v>
          </cell>
          <cell r="M84">
            <v>1</v>
          </cell>
          <cell r="Q84">
            <v>3</v>
          </cell>
        </row>
        <row r="85">
          <cell r="G85" t="str">
            <v>105492-P.S.R. CAMISA</v>
          </cell>
          <cell r="J85">
            <v>1</v>
          </cell>
          <cell r="K85">
            <v>1</v>
          </cell>
          <cell r="Q85">
            <v>2</v>
          </cell>
        </row>
        <row r="86">
          <cell r="G86" t="str">
            <v>105501-P.S.R. ARBOLEDA GRANDE</v>
          </cell>
          <cell r="M86">
            <v>1</v>
          </cell>
          <cell r="O86">
            <v>1</v>
          </cell>
          <cell r="Q86">
            <v>2</v>
          </cell>
        </row>
        <row r="87">
          <cell r="G87" t="str">
            <v>04301-OVALLE</v>
          </cell>
          <cell r="H87">
            <v>115</v>
          </cell>
          <cell r="I87">
            <v>87</v>
          </cell>
          <cell r="J87">
            <v>140</v>
          </cell>
          <cell r="K87">
            <v>93</v>
          </cell>
          <cell r="L87">
            <v>137</v>
          </cell>
          <cell r="M87">
            <v>89</v>
          </cell>
          <cell r="N87">
            <v>120</v>
          </cell>
          <cell r="O87">
            <v>105</v>
          </cell>
          <cell r="P87">
            <v>71</v>
          </cell>
          <cell r="Q87">
            <v>957</v>
          </cell>
        </row>
        <row r="88">
          <cell r="G88" t="str">
            <v>105315-CES. RURAL C. DE TAMAYA</v>
          </cell>
          <cell r="H88">
            <v>2</v>
          </cell>
          <cell r="I88">
            <v>2</v>
          </cell>
          <cell r="J88">
            <v>8</v>
          </cell>
          <cell r="K88">
            <v>7</v>
          </cell>
          <cell r="L88">
            <v>6</v>
          </cell>
          <cell r="M88">
            <v>2</v>
          </cell>
          <cell r="N88">
            <v>6</v>
          </cell>
          <cell r="O88">
            <v>5</v>
          </cell>
          <cell r="P88">
            <v>3</v>
          </cell>
          <cell r="Q88">
            <v>41</v>
          </cell>
        </row>
        <row r="89">
          <cell r="G89" t="str">
            <v>105317-CES. JORGE JORDAN D.</v>
          </cell>
          <cell r="H89">
            <v>30</v>
          </cell>
          <cell r="I89">
            <v>27</v>
          </cell>
          <cell r="J89">
            <v>37</v>
          </cell>
          <cell r="K89">
            <v>20</v>
          </cell>
          <cell r="L89">
            <v>45</v>
          </cell>
          <cell r="M89">
            <v>23</v>
          </cell>
          <cell r="N89">
            <v>39</v>
          </cell>
          <cell r="O89">
            <v>23</v>
          </cell>
          <cell r="P89">
            <v>23</v>
          </cell>
          <cell r="Q89">
            <v>267</v>
          </cell>
        </row>
        <row r="90">
          <cell r="G90" t="str">
            <v>105322-CES. MARCOS MACUADA</v>
          </cell>
          <cell r="H90">
            <v>57</v>
          </cell>
          <cell r="I90">
            <v>37</v>
          </cell>
          <cell r="J90">
            <v>66</v>
          </cell>
          <cell r="K90">
            <v>43</v>
          </cell>
          <cell r="L90">
            <v>54</v>
          </cell>
          <cell r="M90">
            <v>44</v>
          </cell>
          <cell r="N90">
            <v>45</v>
          </cell>
          <cell r="O90">
            <v>52</v>
          </cell>
          <cell r="P90">
            <v>27</v>
          </cell>
          <cell r="Q90">
            <v>425</v>
          </cell>
        </row>
        <row r="91">
          <cell r="G91" t="str">
            <v>105324-CES. SOTAQUI</v>
          </cell>
          <cell r="H91">
            <v>5</v>
          </cell>
          <cell r="I91">
            <v>6</v>
          </cell>
          <cell r="J91">
            <v>5</v>
          </cell>
          <cell r="K91">
            <v>4</v>
          </cell>
          <cell r="L91">
            <v>10</v>
          </cell>
          <cell r="M91">
            <v>5</v>
          </cell>
          <cell r="N91">
            <v>5</v>
          </cell>
          <cell r="O91">
            <v>8</v>
          </cell>
          <cell r="P91">
            <v>2</v>
          </cell>
          <cell r="Q91">
            <v>50</v>
          </cell>
        </row>
        <row r="92">
          <cell r="G92" t="str">
            <v>105415-P.S.R. BARRAZA</v>
          </cell>
          <cell r="H92">
            <v>1</v>
          </cell>
          <cell r="J92">
            <v>3</v>
          </cell>
          <cell r="K92">
            <v>1</v>
          </cell>
          <cell r="L92">
            <v>1</v>
          </cell>
          <cell r="N92">
            <v>2</v>
          </cell>
          <cell r="Q92">
            <v>8</v>
          </cell>
        </row>
        <row r="93">
          <cell r="G93" t="str">
            <v>105416-P.S.R. CAMARICO                  </v>
          </cell>
          <cell r="H93">
            <v>1</v>
          </cell>
          <cell r="J93">
            <v>2</v>
          </cell>
          <cell r="K93">
            <v>2</v>
          </cell>
          <cell r="L93">
            <v>2</v>
          </cell>
          <cell r="N93">
            <v>1</v>
          </cell>
          <cell r="O93">
            <v>4</v>
          </cell>
          <cell r="P93">
            <v>2</v>
          </cell>
          <cell r="Q93">
            <v>14</v>
          </cell>
        </row>
        <row r="94">
          <cell r="G94" t="str">
            <v>105417-P.S.R. ALCONES BAJOS</v>
          </cell>
          <cell r="H94">
            <v>1</v>
          </cell>
          <cell r="P94">
            <v>1</v>
          </cell>
          <cell r="Q94">
            <v>2</v>
          </cell>
        </row>
        <row r="95">
          <cell r="G95" t="str">
            <v>105419-P.S.R. LAS SOSSAS</v>
          </cell>
          <cell r="H95">
            <v>1</v>
          </cell>
          <cell r="N95">
            <v>1</v>
          </cell>
          <cell r="Q95">
            <v>2</v>
          </cell>
        </row>
        <row r="96">
          <cell r="G96" t="str">
            <v>105420-P.S.R. LIMARI</v>
          </cell>
          <cell r="H96">
            <v>2</v>
          </cell>
          <cell r="I96">
            <v>1</v>
          </cell>
          <cell r="J96">
            <v>1</v>
          </cell>
          <cell r="L96">
            <v>2</v>
          </cell>
          <cell r="M96">
            <v>2</v>
          </cell>
          <cell r="N96">
            <v>1</v>
          </cell>
          <cell r="Q96">
            <v>9</v>
          </cell>
        </row>
        <row r="97">
          <cell r="G97" t="str">
            <v>105422-P.S.R. HORNILLOS</v>
          </cell>
          <cell r="I97">
            <v>1</v>
          </cell>
          <cell r="K97">
            <v>1</v>
          </cell>
          <cell r="Q97">
            <v>2</v>
          </cell>
        </row>
        <row r="98">
          <cell r="G98" t="str">
            <v>105437-P.S.R. CHALINGA</v>
          </cell>
          <cell r="K98">
            <v>1</v>
          </cell>
          <cell r="L98">
            <v>1</v>
          </cell>
          <cell r="O98">
            <v>1</v>
          </cell>
          <cell r="Q98">
            <v>3</v>
          </cell>
        </row>
        <row r="99">
          <cell r="G99" t="str">
            <v>105507-P.S.R. HUAMALATA</v>
          </cell>
          <cell r="I99">
            <v>2</v>
          </cell>
          <cell r="J99">
            <v>3</v>
          </cell>
          <cell r="L99">
            <v>5</v>
          </cell>
          <cell r="M99">
            <v>2</v>
          </cell>
          <cell r="N99">
            <v>3</v>
          </cell>
          <cell r="O99">
            <v>1</v>
          </cell>
          <cell r="P99">
            <v>3</v>
          </cell>
          <cell r="Q99">
            <v>19</v>
          </cell>
        </row>
        <row r="100">
          <cell r="G100" t="str">
            <v>105510-P.S.R. RECOLETA</v>
          </cell>
          <cell r="H100">
            <v>1</v>
          </cell>
          <cell r="J100">
            <v>2</v>
          </cell>
          <cell r="N100">
            <v>1</v>
          </cell>
          <cell r="O100">
            <v>2</v>
          </cell>
          <cell r="P100">
            <v>1</v>
          </cell>
          <cell r="Q100">
            <v>7</v>
          </cell>
        </row>
        <row r="101">
          <cell r="G101" t="str">
            <v>105722-CECOF SAN JOSE DE LA DEHESA</v>
          </cell>
          <cell r="H101">
            <v>10</v>
          </cell>
          <cell r="I101">
            <v>7</v>
          </cell>
          <cell r="J101">
            <v>8</v>
          </cell>
          <cell r="K101">
            <v>9</v>
          </cell>
          <cell r="L101">
            <v>7</v>
          </cell>
          <cell r="M101">
            <v>8</v>
          </cell>
          <cell r="N101">
            <v>13</v>
          </cell>
          <cell r="O101">
            <v>5</v>
          </cell>
          <cell r="P101">
            <v>6</v>
          </cell>
          <cell r="Q101">
            <v>73</v>
          </cell>
        </row>
        <row r="102">
          <cell r="G102" t="str">
            <v>105723-CECOF LIMARI</v>
          </cell>
          <cell r="H102">
            <v>4</v>
          </cell>
          <cell r="I102">
            <v>4</v>
          </cell>
          <cell r="J102">
            <v>5</v>
          </cell>
          <cell r="K102">
            <v>5</v>
          </cell>
          <cell r="L102">
            <v>4</v>
          </cell>
          <cell r="M102">
            <v>3</v>
          </cell>
          <cell r="N102">
            <v>3</v>
          </cell>
          <cell r="O102">
            <v>4</v>
          </cell>
          <cell r="P102">
            <v>3</v>
          </cell>
          <cell r="Q102">
            <v>35</v>
          </cell>
        </row>
        <row r="103">
          <cell r="G103" t="str">
            <v>04302-COMBARBALÁ</v>
          </cell>
          <cell r="H103">
            <v>8</v>
          </cell>
          <cell r="I103">
            <v>10</v>
          </cell>
          <cell r="J103">
            <v>13</v>
          </cell>
          <cell r="K103">
            <v>10</v>
          </cell>
          <cell r="L103">
            <v>5</v>
          </cell>
          <cell r="M103">
            <v>7</v>
          </cell>
          <cell r="N103">
            <v>8</v>
          </cell>
          <cell r="O103">
            <v>9</v>
          </cell>
          <cell r="P103">
            <v>10</v>
          </cell>
          <cell r="Q103">
            <v>80</v>
          </cell>
        </row>
        <row r="104">
          <cell r="G104" t="str">
            <v>105105-HOSPITAL COMBARBALA</v>
          </cell>
          <cell r="H104">
            <v>5</v>
          </cell>
          <cell r="I104">
            <v>6</v>
          </cell>
          <cell r="J104">
            <v>8</v>
          </cell>
          <cell r="K104">
            <v>7</v>
          </cell>
          <cell r="L104">
            <v>3</v>
          </cell>
          <cell r="M104">
            <v>5</v>
          </cell>
          <cell r="N104">
            <v>4</v>
          </cell>
          <cell r="O104">
            <v>7</v>
          </cell>
          <cell r="P104">
            <v>3</v>
          </cell>
          <cell r="Q104">
            <v>48</v>
          </cell>
        </row>
        <row r="105">
          <cell r="G105" t="str">
            <v>105433-P.S.R. SAN LORENZO</v>
          </cell>
          <cell r="P105">
            <v>1</v>
          </cell>
          <cell r="Q105">
            <v>1</v>
          </cell>
        </row>
        <row r="106">
          <cell r="G106" t="str">
            <v>105434-P.S.R. SAN MARCOS</v>
          </cell>
          <cell r="J106">
            <v>1</v>
          </cell>
          <cell r="L106">
            <v>1</v>
          </cell>
          <cell r="M106">
            <v>1</v>
          </cell>
          <cell r="Q106">
            <v>3</v>
          </cell>
        </row>
        <row r="107">
          <cell r="G107" t="str">
            <v>105459-P.S.R. BARRANCAS                </v>
          </cell>
          <cell r="H107">
            <v>1</v>
          </cell>
          <cell r="I107">
            <v>1</v>
          </cell>
          <cell r="J107">
            <v>1</v>
          </cell>
          <cell r="O107">
            <v>1</v>
          </cell>
          <cell r="P107">
            <v>1</v>
          </cell>
          <cell r="Q107">
            <v>5</v>
          </cell>
        </row>
        <row r="108">
          <cell r="G108" t="str">
            <v>105460-P.S.R. COGOTI 18</v>
          </cell>
          <cell r="J108">
            <v>2</v>
          </cell>
          <cell r="K108">
            <v>1</v>
          </cell>
          <cell r="N108">
            <v>1</v>
          </cell>
          <cell r="P108">
            <v>1</v>
          </cell>
          <cell r="Q108">
            <v>5</v>
          </cell>
        </row>
        <row r="109">
          <cell r="G109" t="str">
            <v>105461-P.S.R. EL HUACHO</v>
          </cell>
          <cell r="I109">
            <v>1</v>
          </cell>
          <cell r="Q109">
            <v>1</v>
          </cell>
        </row>
        <row r="110">
          <cell r="G110" t="str">
            <v>105462-P.S.R. EL SAUCE</v>
          </cell>
          <cell r="H110">
            <v>1</v>
          </cell>
          <cell r="K110">
            <v>1</v>
          </cell>
          <cell r="Q110">
            <v>2</v>
          </cell>
        </row>
        <row r="111">
          <cell r="G111" t="str">
            <v>105463-P.S.R. QUILITAPIA</v>
          </cell>
          <cell r="N111">
            <v>1</v>
          </cell>
          <cell r="O111">
            <v>1</v>
          </cell>
          <cell r="P111">
            <v>2</v>
          </cell>
          <cell r="Q111">
            <v>4</v>
          </cell>
        </row>
        <row r="112">
          <cell r="G112" t="str">
            <v>105464-P.S.R. LA LIGUA</v>
          </cell>
          <cell r="I112">
            <v>1</v>
          </cell>
          <cell r="L112">
            <v>1</v>
          </cell>
          <cell r="N112">
            <v>1</v>
          </cell>
          <cell r="P112">
            <v>1</v>
          </cell>
          <cell r="Q112">
            <v>4</v>
          </cell>
        </row>
        <row r="113">
          <cell r="G113" t="str">
            <v>105465-P.S.R. RAMADILLA</v>
          </cell>
          <cell r="M113">
            <v>1</v>
          </cell>
          <cell r="P113">
            <v>1</v>
          </cell>
          <cell r="Q113">
            <v>2</v>
          </cell>
        </row>
        <row r="114">
          <cell r="G114" t="str">
            <v>105466-P.S.R. VALLE HERMOSO</v>
          </cell>
          <cell r="H114">
            <v>1</v>
          </cell>
          <cell r="I114">
            <v>1</v>
          </cell>
          <cell r="J114">
            <v>1</v>
          </cell>
          <cell r="N114">
            <v>1</v>
          </cell>
          <cell r="Q114">
            <v>4</v>
          </cell>
        </row>
        <row r="115">
          <cell r="G115" t="str">
            <v>105490-P.S.R. EL DURAZNO</v>
          </cell>
          <cell r="K115">
            <v>1</v>
          </cell>
          <cell r="Q115">
            <v>1</v>
          </cell>
        </row>
        <row r="116">
          <cell r="G116" t="str">
            <v>04303-MONTE PATRIA</v>
          </cell>
          <cell r="H116">
            <v>27</v>
          </cell>
          <cell r="I116">
            <v>30</v>
          </cell>
          <cell r="J116">
            <v>26</v>
          </cell>
          <cell r="K116">
            <v>37</v>
          </cell>
          <cell r="L116">
            <v>22</v>
          </cell>
          <cell r="M116">
            <v>37</v>
          </cell>
          <cell r="N116">
            <v>24</v>
          </cell>
          <cell r="O116">
            <v>34</v>
          </cell>
          <cell r="P116">
            <v>14</v>
          </cell>
          <cell r="Q116">
            <v>251</v>
          </cell>
        </row>
        <row r="117">
          <cell r="G117" t="str">
            <v>105307-CES. RURAL MONTE PATRIA</v>
          </cell>
          <cell r="H117">
            <v>8</v>
          </cell>
          <cell r="I117">
            <v>11</v>
          </cell>
          <cell r="J117">
            <v>5</v>
          </cell>
          <cell r="K117">
            <v>13</v>
          </cell>
          <cell r="L117">
            <v>8</v>
          </cell>
          <cell r="M117">
            <v>11</v>
          </cell>
          <cell r="N117">
            <v>5</v>
          </cell>
          <cell r="O117">
            <v>13</v>
          </cell>
          <cell r="P117">
            <v>9</v>
          </cell>
          <cell r="Q117">
            <v>83</v>
          </cell>
        </row>
        <row r="118">
          <cell r="G118" t="str">
            <v>105311-CES. RURAL CHAÑARAL ALTO</v>
          </cell>
          <cell r="H118">
            <v>9</v>
          </cell>
          <cell r="I118">
            <v>2</v>
          </cell>
          <cell r="J118">
            <v>3</v>
          </cell>
          <cell r="K118">
            <v>5</v>
          </cell>
          <cell r="L118">
            <v>5</v>
          </cell>
          <cell r="M118">
            <v>4</v>
          </cell>
          <cell r="N118">
            <v>5</v>
          </cell>
          <cell r="O118">
            <v>3</v>
          </cell>
          <cell r="P118">
            <v>2</v>
          </cell>
          <cell r="Q118">
            <v>38</v>
          </cell>
        </row>
        <row r="119">
          <cell r="G119" t="str">
            <v>105312-CES. RURAL CAREN</v>
          </cell>
          <cell r="H119">
            <v>4</v>
          </cell>
          <cell r="I119">
            <v>3</v>
          </cell>
          <cell r="J119">
            <v>6</v>
          </cell>
          <cell r="K119">
            <v>6</v>
          </cell>
          <cell r="L119">
            <v>1</v>
          </cell>
          <cell r="M119">
            <v>5</v>
          </cell>
          <cell r="N119">
            <v>4</v>
          </cell>
          <cell r="O119">
            <v>5</v>
          </cell>
          <cell r="P119">
            <v>1</v>
          </cell>
          <cell r="Q119">
            <v>35</v>
          </cell>
        </row>
        <row r="120">
          <cell r="G120" t="str">
            <v>105318-CES. RURAL EL PALQUI</v>
          </cell>
          <cell r="H120">
            <v>5</v>
          </cell>
          <cell r="I120">
            <v>10</v>
          </cell>
          <cell r="J120">
            <v>11</v>
          </cell>
          <cell r="K120">
            <v>11</v>
          </cell>
          <cell r="L120">
            <v>6</v>
          </cell>
          <cell r="M120">
            <v>9</v>
          </cell>
          <cell r="N120">
            <v>6</v>
          </cell>
          <cell r="O120">
            <v>8</v>
          </cell>
          <cell r="P120">
            <v>2</v>
          </cell>
          <cell r="Q120">
            <v>68</v>
          </cell>
        </row>
        <row r="121">
          <cell r="G121" t="str">
            <v>105425-P.S.R. CHILECITO</v>
          </cell>
          <cell r="I121">
            <v>2</v>
          </cell>
          <cell r="M121">
            <v>1</v>
          </cell>
          <cell r="N121">
            <v>1</v>
          </cell>
          <cell r="Q121">
            <v>4</v>
          </cell>
        </row>
        <row r="122">
          <cell r="G122" t="str">
            <v>105427-P.S.R. HACIENDA VALDIVIA</v>
          </cell>
          <cell r="I122">
            <v>1</v>
          </cell>
          <cell r="L122">
            <v>1</v>
          </cell>
          <cell r="Q122">
            <v>2</v>
          </cell>
        </row>
        <row r="123">
          <cell r="G123" t="str">
            <v>105428-P.S.R. HUATULAME</v>
          </cell>
          <cell r="H123">
            <v>1</v>
          </cell>
          <cell r="M123">
            <v>1</v>
          </cell>
          <cell r="N123">
            <v>1</v>
          </cell>
          <cell r="Q123">
            <v>3</v>
          </cell>
        </row>
        <row r="124">
          <cell r="G124" t="str">
            <v>105430-P.S.R. MIALQUI</v>
          </cell>
          <cell r="M124">
            <v>1</v>
          </cell>
          <cell r="Q124">
            <v>1</v>
          </cell>
        </row>
        <row r="125">
          <cell r="G125" t="str">
            <v>105431-P.S.R. PEDREGAL</v>
          </cell>
          <cell r="I125">
            <v>1</v>
          </cell>
          <cell r="M125">
            <v>1</v>
          </cell>
          <cell r="Q125">
            <v>2</v>
          </cell>
        </row>
        <row r="126">
          <cell r="G126" t="str">
            <v>105432-P.S.R. RAPEL</v>
          </cell>
          <cell r="J126">
            <v>1</v>
          </cell>
          <cell r="K126">
            <v>1</v>
          </cell>
          <cell r="M126">
            <v>1</v>
          </cell>
          <cell r="N126">
            <v>1</v>
          </cell>
          <cell r="O126">
            <v>2</v>
          </cell>
          <cell r="Q126">
            <v>6</v>
          </cell>
        </row>
        <row r="127">
          <cell r="G127" t="str">
            <v>105435-P.S.R. TULAHUEN</v>
          </cell>
          <cell r="M127">
            <v>3</v>
          </cell>
          <cell r="O127">
            <v>2</v>
          </cell>
          <cell r="Q127">
            <v>5</v>
          </cell>
        </row>
        <row r="128">
          <cell r="G128" t="str">
            <v>105436-P.S.R. EL MAITEN</v>
          </cell>
          <cell r="O128">
            <v>1</v>
          </cell>
          <cell r="Q128">
            <v>1</v>
          </cell>
        </row>
        <row r="129">
          <cell r="G129" t="str">
            <v>105489-P.S.R. RAMADAS DE TULAHUEN</v>
          </cell>
          <cell r="K129">
            <v>1</v>
          </cell>
          <cell r="L129">
            <v>1</v>
          </cell>
          <cell r="N129">
            <v>1</v>
          </cell>
          <cell r="Q129">
            <v>3</v>
          </cell>
        </row>
        <row r="130">
          <cell r="G130" t="str">
            <v>04304-PUNITAQUI</v>
          </cell>
          <cell r="H130">
            <v>7</v>
          </cell>
          <cell r="I130">
            <v>14</v>
          </cell>
          <cell r="J130">
            <v>9</v>
          </cell>
          <cell r="K130">
            <v>14</v>
          </cell>
          <cell r="L130">
            <v>9</v>
          </cell>
          <cell r="M130">
            <v>23</v>
          </cell>
          <cell r="N130">
            <v>15</v>
          </cell>
          <cell r="O130">
            <v>22</v>
          </cell>
          <cell r="P130">
            <v>14</v>
          </cell>
          <cell r="Q130">
            <v>127</v>
          </cell>
        </row>
        <row r="131">
          <cell r="G131" t="str">
            <v>105308-CES. RURAL PUNITAQUI</v>
          </cell>
          <cell r="H131">
            <v>7</v>
          </cell>
          <cell r="I131">
            <v>14</v>
          </cell>
          <cell r="J131">
            <v>9</v>
          </cell>
          <cell r="K131">
            <v>14</v>
          </cell>
          <cell r="L131">
            <v>9</v>
          </cell>
          <cell r="M131">
            <v>23</v>
          </cell>
          <cell r="N131">
            <v>15</v>
          </cell>
          <cell r="O131">
            <v>22</v>
          </cell>
          <cell r="P131">
            <v>14</v>
          </cell>
          <cell r="Q131">
            <v>127</v>
          </cell>
        </row>
        <row r="132">
          <cell r="G132" t="str">
            <v>04305-RIO HURATDO</v>
          </cell>
          <cell r="H132">
            <v>1</v>
          </cell>
          <cell r="I132">
            <v>1</v>
          </cell>
          <cell r="J132">
            <v>4</v>
          </cell>
          <cell r="K132">
            <v>5</v>
          </cell>
          <cell r="L132">
            <v>6</v>
          </cell>
          <cell r="M132">
            <v>6</v>
          </cell>
          <cell r="N132">
            <v>1</v>
          </cell>
          <cell r="P132">
            <v>5</v>
          </cell>
          <cell r="Q132">
            <v>29</v>
          </cell>
        </row>
        <row r="133">
          <cell r="G133" t="str">
            <v>105310-CES. RURAL PICHASCA</v>
          </cell>
          <cell r="H133">
            <v>1</v>
          </cell>
          <cell r="I133">
            <v>1</v>
          </cell>
          <cell r="J133">
            <v>2</v>
          </cell>
          <cell r="K133">
            <v>2</v>
          </cell>
          <cell r="L133">
            <v>3</v>
          </cell>
          <cell r="M133">
            <v>1</v>
          </cell>
          <cell r="P133">
            <v>3</v>
          </cell>
          <cell r="Q133">
            <v>13</v>
          </cell>
        </row>
        <row r="134">
          <cell r="G134" t="str">
            <v>105409-P.S.R. EL CHAÑAR</v>
          </cell>
          <cell r="M134">
            <v>1</v>
          </cell>
          <cell r="Q134">
            <v>1</v>
          </cell>
        </row>
        <row r="135">
          <cell r="G135" t="str">
            <v>105410-P.S.R. HURTADO</v>
          </cell>
          <cell r="J135">
            <v>1</v>
          </cell>
          <cell r="P135">
            <v>1</v>
          </cell>
          <cell r="Q135">
            <v>2</v>
          </cell>
        </row>
        <row r="136">
          <cell r="G136" t="str">
            <v>105411-P.S.R. LAS BREAS</v>
          </cell>
          <cell r="J136">
            <v>1</v>
          </cell>
          <cell r="Q136">
            <v>1</v>
          </cell>
        </row>
        <row r="137">
          <cell r="G137" t="str">
            <v>105413-P.S.R. SAMO ALTO</v>
          </cell>
          <cell r="K137">
            <v>1</v>
          </cell>
          <cell r="M137">
            <v>1</v>
          </cell>
          <cell r="Q137">
            <v>2</v>
          </cell>
        </row>
        <row r="138">
          <cell r="G138" t="str">
            <v>105414-P.S.R. SERON</v>
          </cell>
          <cell r="K138">
            <v>2</v>
          </cell>
          <cell r="L138">
            <v>3</v>
          </cell>
          <cell r="M138">
            <v>2</v>
          </cell>
          <cell r="P138">
            <v>1</v>
          </cell>
          <cell r="Q138">
            <v>8</v>
          </cell>
        </row>
        <row r="139">
          <cell r="G139" t="str">
            <v>105503-P.S.R. TABAQUEROS</v>
          </cell>
          <cell r="M139">
            <v>1</v>
          </cell>
          <cell r="N139">
            <v>1</v>
          </cell>
          <cell r="Q139">
            <v>2</v>
          </cell>
        </row>
        <row r="140">
          <cell r="G140" t="str">
            <v>Total general</v>
          </cell>
          <cell r="H140">
            <v>827</v>
          </cell>
          <cell r="I140">
            <v>701</v>
          </cell>
          <cell r="J140">
            <v>801</v>
          </cell>
          <cell r="K140">
            <v>696</v>
          </cell>
          <cell r="L140">
            <v>727</v>
          </cell>
          <cell r="M140">
            <v>611</v>
          </cell>
          <cell r="N140">
            <v>677</v>
          </cell>
          <cell r="O140">
            <v>741</v>
          </cell>
          <cell r="P140">
            <v>594</v>
          </cell>
          <cell r="Q140">
            <v>6375</v>
          </cell>
        </row>
      </sheetData>
      <sheetData sheetId="9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</row>
        <row r="4">
          <cell r="G4" t="str">
            <v>04101-LA SERENA</v>
          </cell>
          <cell r="H4">
            <v>513</v>
          </cell>
          <cell r="I4">
            <v>287</v>
          </cell>
          <cell r="J4">
            <v>900</v>
          </cell>
          <cell r="K4">
            <v>810</v>
          </cell>
          <cell r="L4">
            <v>1732</v>
          </cell>
          <cell r="M4">
            <v>1121</v>
          </cell>
          <cell r="N4">
            <v>968</v>
          </cell>
          <cell r="O4">
            <v>943</v>
          </cell>
          <cell r="P4">
            <v>703</v>
          </cell>
        </row>
        <row r="5">
          <cell r="G5" t="str">
            <v>105300-CES. CARDENAL CARO</v>
          </cell>
          <cell r="H5">
            <v>52</v>
          </cell>
          <cell r="I5">
            <v>27</v>
          </cell>
          <cell r="J5">
            <v>67</v>
          </cell>
          <cell r="K5">
            <v>68</v>
          </cell>
          <cell r="L5">
            <v>338</v>
          </cell>
          <cell r="M5">
            <v>63</v>
          </cell>
          <cell r="N5">
            <v>238</v>
          </cell>
          <cell r="O5">
            <v>43</v>
          </cell>
          <cell r="P5">
            <v>55</v>
          </cell>
        </row>
        <row r="6">
          <cell r="G6" t="str">
            <v>105301-CES. LAS COMPAÑIAS</v>
          </cell>
          <cell r="H6">
            <v>23</v>
          </cell>
          <cell r="I6">
            <v>21</v>
          </cell>
          <cell r="J6">
            <v>51</v>
          </cell>
          <cell r="K6">
            <v>68</v>
          </cell>
          <cell r="L6">
            <v>217</v>
          </cell>
          <cell r="M6">
            <v>92</v>
          </cell>
          <cell r="N6">
            <v>117</v>
          </cell>
          <cell r="O6">
            <v>74</v>
          </cell>
          <cell r="P6">
            <v>47</v>
          </cell>
        </row>
        <row r="7">
          <cell r="G7" t="str">
            <v>105302-CES. PEDRO AGUIRRE C.</v>
          </cell>
          <cell r="H7">
            <v>52</v>
          </cell>
          <cell r="I7">
            <v>63</v>
          </cell>
          <cell r="J7">
            <v>49</v>
          </cell>
          <cell r="K7">
            <v>72</v>
          </cell>
          <cell r="L7">
            <v>51</v>
          </cell>
          <cell r="M7">
            <v>38</v>
          </cell>
          <cell r="N7">
            <v>138</v>
          </cell>
          <cell r="O7">
            <v>152</v>
          </cell>
          <cell r="P7">
            <v>70</v>
          </cell>
        </row>
        <row r="8">
          <cell r="G8" t="str">
            <v>105313-CES. SCHAFFHAUSER</v>
          </cell>
          <cell r="H8">
            <v>268</v>
          </cell>
          <cell r="I8">
            <v>46</v>
          </cell>
          <cell r="J8">
            <v>594</v>
          </cell>
          <cell r="K8">
            <v>470</v>
          </cell>
          <cell r="L8">
            <v>550</v>
          </cell>
          <cell r="M8">
            <v>473</v>
          </cell>
          <cell r="N8">
            <v>339</v>
          </cell>
          <cell r="O8">
            <v>474</v>
          </cell>
          <cell r="P8">
            <v>388</v>
          </cell>
        </row>
        <row r="9">
          <cell r="G9" t="str">
            <v>105319-CES. CARDENAL R.S.H.</v>
          </cell>
          <cell r="H9">
            <v>79</v>
          </cell>
          <cell r="I9">
            <v>108</v>
          </cell>
          <cell r="J9">
            <v>73</v>
          </cell>
          <cell r="K9">
            <v>101</v>
          </cell>
          <cell r="L9">
            <v>296</v>
          </cell>
          <cell r="M9">
            <v>118</v>
          </cell>
          <cell r="N9">
            <v>76</v>
          </cell>
          <cell r="O9">
            <v>80</v>
          </cell>
          <cell r="P9">
            <v>71</v>
          </cell>
        </row>
        <row r="10">
          <cell r="G10" t="str">
            <v>105325-CESFAM JUAN PABLO II</v>
          </cell>
          <cell r="H10">
            <v>22</v>
          </cell>
          <cell r="I10">
            <v>13</v>
          </cell>
          <cell r="J10">
            <v>44</v>
          </cell>
          <cell r="K10">
            <v>18</v>
          </cell>
          <cell r="L10">
            <v>191</v>
          </cell>
          <cell r="M10">
            <v>227</v>
          </cell>
          <cell r="N10">
            <v>52</v>
          </cell>
          <cell r="O10">
            <v>103</v>
          </cell>
          <cell r="P10">
            <v>48</v>
          </cell>
        </row>
        <row r="11">
          <cell r="G11" t="str">
            <v>105400-P.S.R. ALGARROBITO            </v>
          </cell>
          <cell r="H11">
            <v>10</v>
          </cell>
          <cell r="J11">
            <v>18</v>
          </cell>
          <cell r="K11">
            <v>3</v>
          </cell>
          <cell r="L11">
            <v>5</v>
          </cell>
          <cell r="M11">
            <v>5</v>
          </cell>
          <cell r="N11">
            <v>3</v>
          </cell>
          <cell r="O11">
            <v>6</v>
          </cell>
          <cell r="P11">
            <v>12</v>
          </cell>
        </row>
        <row r="12">
          <cell r="G12" t="str">
            <v>105401-P.S.R. LAS ROJAS</v>
          </cell>
          <cell r="H12">
            <v>4</v>
          </cell>
          <cell r="J12">
            <v>2</v>
          </cell>
          <cell r="K12">
            <v>1</v>
          </cell>
          <cell r="L12">
            <v>0</v>
          </cell>
          <cell r="O12">
            <v>2</v>
          </cell>
          <cell r="P12">
            <v>1</v>
          </cell>
        </row>
        <row r="13">
          <cell r="G13" t="str">
            <v>105402-P.S.R. EL ROMERO</v>
          </cell>
          <cell r="H13">
            <v>2</v>
          </cell>
          <cell r="K13">
            <v>2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</row>
        <row r="14">
          <cell r="G14" t="str">
            <v>105499-P.S.R. LAMBERT</v>
          </cell>
          <cell r="H14">
            <v>1</v>
          </cell>
          <cell r="J14">
            <v>2</v>
          </cell>
          <cell r="K14">
            <v>1</v>
          </cell>
          <cell r="L14">
            <v>1</v>
          </cell>
          <cell r="M14">
            <v>3</v>
          </cell>
          <cell r="P14">
            <v>1</v>
          </cell>
        </row>
        <row r="15">
          <cell r="G15" t="str">
            <v>105700-CECOF VILLA EL INDIO</v>
          </cell>
          <cell r="I15">
            <v>9</v>
          </cell>
          <cell r="J15">
            <v>0</v>
          </cell>
          <cell r="K15">
            <v>6</v>
          </cell>
          <cell r="L15">
            <v>83</v>
          </cell>
          <cell r="M15">
            <v>101</v>
          </cell>
          <cell r="N15">
            <v>5</v>
          </cell>
          <cell r="O15">
            <v>9</v>
          </cell>
          <cell r="P15">
            <v>10</v>
          </cell>
        </row>
        <row r="16">
          <cell r="G16" t="str">
            <v>04102-COQUIMBO</v>
          </cell>
          <cell r="H16">
            <v>696</v>
          </cell>
          <cell r="I16">
            <v>733</v>
          </cell>
          <cell r="J16">
            <v>812</v>
          </cell>
          <cell r="K16">
            <v>636</v>
          </cell>
          <cell r="L16">
            <v>891</v>
          </cell>
          <cell r="M16">
            <v>1006</v>
          </cell>
          <cell r="N16">
            <v>963</v>
          </cell>
          <cell r="O16">
            <v>1496</v>
          </cell>
          <cell r="P16">
            <v>947</v>
          </cell>
        </row>
        <row r="17">
          <cell r="G17" t="str">
            <v>105303-CES. SAN JUAN</v>
          </cell>
          <cell r="H17">
            <v>78</v>
          </cell>
          <cell r="I17">
            <v>78</v>
          </cell>
          <cell r="J17">
            <v>120</v>
          </cell>
          <cell r="K17">
            <v>123</v>
          </cell>
          <cell r="L17">
            <v>158</v>
          </cell>
          <cell r="M17">
            <v>141</v>
          </cell>
          <cell r="N17">
            <v>120</v>
          </cell>
          <cell r="O17">
            <v>159</v>
          </cell>
          <cell r="P17">
            <v>102</v>
          </cell>
        </row>
        <row r="18">
          <cell r="G18" t="str">
            <v>105304-CES. SANTA CECILIA</v>
          </cell>
          <cell r="H18">
            <v>85</v>
          </cell>
          <cell r="I18">
            <v>113</v>
          </cell>
          <cell r="J18">
            <v>67</v>
          </cell>
          <cell r="K18">
            <v>66</v>
          </cell>
          <cell r="L18">
            <v>153</v>
          </cell>
          <cell r="M18">
            <v>160</v>
          </cell>
          <cell r="N18">
            <v>246</v>
          </cell>
          <cell r="O18">
            <v>305</v>
          </cell>
          <cell r="P18">
            <v>210</v>
          </cell>
        </row>
        <row r="19">
          <cell r="G19" t="str">
            <v>105305-CES. TIERRAS BLANCAS</v>
          </cell>
          <cell r="H19">
            <v>167</v>
          </cell>
          <cell r="I19">
            <v>271</v>
          </cell>
          <cell r="J19">
            <v>222</v>
          </cell>
          <cell r="K19">
            <v>224</v>
          </cell>
          <cell r="L19">
            <v>169</v>
          </cell>
          <cell r="M19">
            <v>205</v>
          </cell>
          <cell r="N19">
            <v>237</v>
          </cell>
          <cell r="O19">
            <v>522</v>
          </cell>
          <cell r="P19">
            <v>224</v>
          </cell>
        </row>
        <row r="20">
          <cell r="G20" t="str">
            <v>105321-CES. RURAL  TONGOY</v>
          </cell>
          <cell r="H20">
            <v>35</v>
          </cell>
          <cell r="I20">
            <v>21</v>
          </cell>
          <cell r="J20">
            <v>32</v>
          </cell>
          <cell r="K20">
            <v>25</v>
          </cell>
          <cell r="L20">
            <v>59</v>
          </cell>
          <cell r="M20">
            <v>41</v>
          </cell>
          <cell r="N20">
            <v>42</v>
          </cell>
          <cell r="O20">
            <v>79</v>
          </cell>
          <cell r="P20">
            <v>44</v>
          </cell>
        </row>
        <row r="21">
          <cell r="G21" t="str">
            <v>105323-CES. DR. SERGIO AGUILAR</v>
          </cell>
          <cell r="H21">
            <v>234</v>
          </cell>
          <cell r="I21">
            <v>194</v>
          </cell>
          <cell r="J21">
            <v>257</v>
          </cell>
          <cell r="K21">
            <v>163</v>
          </cell>
          <cell r="L21">
            <v>245</v>
          </cell>
          <cell r="M21">
            <v>342</v>
          </cell>
          <cell r="N21">
            <v>213</v>
          </cell>
          <cell r="O21">
            <v>275</v>
          </cell>
          <cell r="P21">
            <v>237</v>
          </cell>
        </row>
        <row r="22">
          <cell r="G22" t="str">
            <v>105404-P.S.R. EL TANGUE                         </v>
          </cell>
          <cell r="H22">
            <v>1</v>
          </cell>
          <cell r="I22">
            <v>4</v>
          </cell>
          <cell r="J22">
            <v>8</v>
          </cell>
          <cell r="K22">
            <v>5</v>
          </cell>
          <cell r="L22">
            <v>10</v>
          </cell>
          <cell r="M22">
            <v>7</v>
          </cell>
          <cell r="N22">
            <v>11</v>
          </cell>
        </row>
        <row r="23">
          <cell r="G23" t="str">
            <v>105405-P.S.R. GUANAQUEROS</v>
          </cell>
          <cell r="H23">
            <v>18</v>
          </cell>
          <cell r="I23">
            <v>8</v>
          </cell>
          <cell r="J23">
            <v>7</v>
          </cell>
          <cell r="K23">
            <v>9</v>
          </cell>
          <cell r="L23">
            <v>19</v>
          </cell>
          <cell r="M23">
            <v>35</v>
          </cell>
          <cell r="N23">
            <v>22</v>
          </cell>
          <cell r="O23">
            <v>23</v>
          </cell>
          <cell r="P23">
            <v>42</v>
          </cell>
        </row>
        <row r="24">
          <cell r="G24" t="str">
            <v>105406-P.S.R. PAN DE AZUCAR</v>
          </cell>
          <cell r="H24">
            <v>50</v>
          </cell>
          <cell r="I24">
            <v>16</v>
          </cell>
          <cell r="J24">
            <v>32</v>
          </cell>
          <cell r="K24">
            <v>12</v>
          </cell>
          <cell r="L24">
            <v>36</v>
          </cell>
          <cell r="M24">
            <v>35</v>
          </cell>
          <cell r="N24">
            <v>13</v>
          </cell>
          <cell r="O24">
            <v>69</v>
          </cell>
          <cell r="P24">
            <v>31</v>
          </cell>
        </row>
        <row r="25">
          <cell r="G25" t="str">
            <v>105407-P.S.R. TAMBILLOS</v>
          </cell>
          <cell r="I25">
            <v>5</v>
          </cell>
        </row>
        <row r="26">
          <cell r="G26" t="str">
            <v>105705-CECOF EL ALBA</v>
          </cell>
          <cell r="H26">
            <v>28</v>
          </cell>
          <cell r="I26">
            <v>23</v>
          </cell>
          <cell r="J26">
            <v>67</v>
          </cell>
          <cell r="K26">
            <v>9</v>
          </cell>
          <cell r="L26">
            <v>42</v>
          </cell>
          <cell r="M26">
            <v>40</v>
          </cell>
          <cell r="N26">
            <v>59</v>
          </cell>
          <cell r="O26">
            <v>64</v>
          </cell>
          <cell r="P26">
            <v>57</v>
          </cell>
        </row>
        <row r="27">
          <cell r="G27" t="str">
            <v>04103-ANDACOLLO</v>
          </cell>
          <cell r="H27">
            <v>25</v>
          </cell>
          <cell r="I27">
            <v>22</v>
          </cell>
          <cell r="J27">
            <v>14</v>
          </cell>
          <cell r="K27">
            <v>45</v>
          </cell>
          <cell r="L27">
            <v>292</v>
          </cell>
          <cell r="M27">
            <v>68</v>
          </cell>
          <cell r="N27">
            <v>18</v>
          </cell>
          <cell r="O27">
            <v>22</v>
          </cell>
          <cell r="P27">
            <v>22</v>
          </cell>
        </row>
        <row r="28">
          <cell r="G28" t="str">
            <v>105106-HOSPITAL ANDACOLLO</v>
          </cell>
          <cell r="H28">
            <v>25</v>
          </cell>
          <cell r="I28">
            <v>22</v>
          </cell>
          <cell r="J28">
            <v>14</v>
          </cell>
          <cell r="K28">
            <v>45</v>
          </cell>
          <cell r="L28">
            <v>292</v>
          </cell>
          <cell r="M28">
            <v>68</v>
          </cell>
          <cell r="N28">
            <v>18</v>
          </cell>
          <cell r="O28">
            <v>22</v>
          </cell>
          <cell r="P28">
            <v>22</v>
          </cell>
        </row>
        <row r="29">
          <cell r="G29" t="str">
            <v>04104-LA HIGUERA</v>
          </cell>
          <cell r="H29">
            <v>1</v>
          </cell>
          <cell r="I29">
            <v>2</v>
          </cell>
          <cell r="J29">
            <v>0</v>
          </cell>
          <cell r="K29">
            <v>0</v>
          </cell>
          <cell r="L29">
            <v>6</v>
          </cell>
          <cell r="M29">
            <v>150</v>
          </cell>
          <cell r="N29">
            <v>19</v>
          </cell>
          <cell r="O29">
            <v>13</v>
          </cell>
          <cell r="P29">
            <v>5</v>
          </cell>
        </row>
        <row r="30">
          <cell r="G30" t="str">
            <v>105314-CES. LA HIGUERA</v>
          </cell>
          <cell r="H30">
            <v>1</v>
          </cell>
          <cell r="I30">
            <v>2</v>
          </cell>
          <cell r="J30">
            <v>0</v>
          </cell>
          <cell r="K30">
            <v>0</v>
          </cell>
          <cell r="M30">
            <v>70</v>
          </cell>
          <cell r="N30">
            <v>10</v>
          </cell>
          <cell r="O30">
            <v>8</v>
          </cell>
          <cell r="P30">
            <v>1</v>
          </cell>
        </row>
        <row r="31">
          <cell r="G31" t="str">
            <v>105500-P.S.R. CALETA HORNOS        </v>
          </cell>
          <cell r="I31">
            <v>0</v>
          </cell>
          <cell r="K31">
            <v>0</v>
          </cell>
          <cell r="L31">
            <v>0</v>
          </cell>
          <cell r="M31">
            <v>45</v>
          </cell>
          <cell r="N31">
            <v>4</v>
          </cell>
          <cell r="O31">
            <v>0</v>
          </cell>
        </row>
        <row r="32">
          <cell r="G32" t="str">
            <v>105505-P.S.R. LOS CHOROS</v>
          </cell>
          <cell r="L32">
            <v>2</v>
          </cell>
          <cell r="M32">
            <v>20</v>
          </cell>
          <cell r="N32">
            <v>0</v>
          </cell>
          <cell r="P32">
            <v>4</v>
          </cell>
        </row>
        <row r="33">
          <cell r="G33" t="str">
            <v>105506-P.S.R. EL TRAPICHE</v>
          </cell>
          <cell r="K33">
            <v>0</v>
          </cell>
          <cell r="L33">
            <v>4</v>
          </cell>
          <cell r="M33">
            <v>15</v>
          </cell>
          <cell r="N33">
            <v>5</v>
          </cell>
          <cell r="O33">
            <v>5</v>
          </cell>
        </row>
        <row r="34">
          <cell r="G34" t="str">
            <v>04105-PAIHUANO</v>
          </cell>
          <cell r="H34">
            <v>4</v>
          </cell>
          <cell r="I34">
            <v>6</v>
          </cell>
          <cell r="J34">
            <v>6</v>
          </cell>
          <cell r="K34">
            <v>13</v>
          </cell>
          <cell r="L34">
            <v>12</v>
          </cell>
          <cell r="M34">
            <v>14</v>
          </cell>
          <cell r="N34">
            <v>11</v>
          </cell>
          <cell r="O34">
            <v>19</v>
          </cell>
          <cell r="P34">
            <v>24</v>
          </cell>
        </row>
        <row r="35">
          <cell r="G35" t="str">
            <v>105306-CES. PAIHUANO</v>
          </cell>
          <cell r="H35">
            <v>4</v>
          </cell>
          <cell r="I35">
            <v>4</v>
          </cell>
          <cell r="J35">
            <v>0</v>
          </cell>
          <cell r="K35">
            <v>6</v>
          </cell>
          <cell r="L35">
            <v>7</v>
          </cell>
          <cell r="M35">
            <v>9</v>
          </cell>
          <cell r="N35">
            <v>6</v>
          </cell>
          <cell r="O35">
            <v>5</v>
          </cell>
          <cell r="P35">
            <v>14</v>
          </cell>
        </row>
        <row r="36">
          <cell r="G36" t="str">
            <v>105475-P.S.R. HORCON</v>
          </cell>
          <cell r="I36">
            <v>1</v>
          </cell>
          <cell r="J36">
            <v>1</v>
          </cell>
          <cell r="N36">
            <v>4</v>
          </cell>
          <cell r="O36">
            <v>1</v>
          </cell>
        </row>
        <row r="37">
          <cell r="G37" t="str">
            <v>105476-P.S.R. MONTE GRANDE</v>
          </cell>
          <cell r="I37">
            <v>1</v>
          </cell>
          <cell r="J37">
            <v>5</v>
          </cell>
          <cell r="K37">
            <v>6</v>
          </cell>
          <cell r="L37">
            <v>4</v>
          </cell>
          <cell r="M37">
            <v>2</v>
          </cell>
          <cell r="N37">
            <v>1</v>
          </cell>
          <cell r="O37">
            <v>2</v>
          </cell>
          <cell r="P37">
            <v>10</v>
          </cell>
        </row>
        <row r="38">
          <cell r="G38" t="str">
            <v>105477-P.S.R. PISCO ELQUI</v>
          </cell>
          <cell r="K38">
            <v>1</v>
          </cell>
          <cell r="L38">
            <v>1</v>
          </cell>
          <cell r="M38">
            <v>3</v>
          </cell>
          <cell r="O38">
            <v>11</v>
          </cell>
        </row>
        <row r="39">
          <cell r="G39" t="str">
            <v>04106-VICUÑA</v>
          </cell>
          <cell r="H39">
            <v>49</v>
          </cell>
          <cell r="I39">
            <v>62</v>
          </cell>
          <cell r="J39">
            <v>59</v>
          </cell>
          <cell r="K39">
            <v>100</v>
          </cell>
          <cell r="L39">
            <v>155</v>
          </cell>
          <cell r="M39">
            <v>105</v>
          </cell>
          <cell r="N39">
            <v>85</v>
          </cell>
          <cell r="O39">
            <v>98</v>
          </cell>
          <cell r="P39">
            <v>96</v>
          </cell>
        </row>
        <row r="40">
          <cell r="G40" t="str">
            <v>105107-HOSPITAL VICUÑA</v>
          </cell>
          <cell r="H40">
            <v>16</v>
          </cell>
          <cell r="I40">
            <v>32</v>
          </cell>
          <cell r="J40">
            <v>24</v>
          </cell>
          <cell r="K40">
            <v>49</v>
          </cell>
          <cell r="L40">
            <v>70</v>
          </cell>
          <cell r="M40">
            <v>75</v>
          </cell>
          <cell r="N40">
            <v>52</v>
          </cell>
          <cell r="O40">
            <v>55</v>
          </cell>
          <cell r="P40">
            <v>43</v>
          </cell>
        </row>
        <row r="41">
          <cell r="G41" t="str">
            <v>105467-P.S.R. DIAGUITAS</v>
          </cell>
          <cell r="H41">
            <v>4</v>
          </cell>
          <cell r="I41">
            <v>2</v>
          </cell>
          <cell r="J41">
            <v>12</v>
          </cell>
          <cell r="K41">
            <v>35</v>
          </cell>
          <cell r="L41">
            <v>45</v>
          </cell>
          <cell r="M41">
            <v>19</v>
          </cell>
          <cell r="N41">
            <v>16</v>
          </cell>
          <cell r="O41">
            <v>17</v>
          </cell>
          <cell r="P41">
            <v>42</v>
          </cell>
        </row>
        <row r="42">
          <cell r="G42" t="str">
            <v>105469-P.S.R. EL TAMBO</v>
          </cell>
          <cell r="H42">
            <v>13</v>
          </cell>
          <cell r="I42">
            <v>11</v>
          </cell>
          <cell r="J42">
            <v>15</v>
          </cell>
          <cell r="K42">
            <v>5</v>
          </cell>
          <cell r="L42">
            <v>17</v>
          </cell>
          <cell r="N42">
            <v>4</v>
          </cell>
          <cell r="P42">
            <v>5</v>
          </cell>
        </row>
        <row r="43">
          <cell r="G43" t="str">
            <v>105502-P.S.R. CALINGASTA</v>
          </cell>
          <cell r="H43">
            <v>16</v>
          </cell>
          <cell r="I43">
            <v>17</v>
          </cell>
          <cell r="J43">
            <v>8</v>
          </cell>
          <cell r="K43">
            <v>11</v>
          </cell>
          <cell r="L43">
            <v>23</v>
          </cell>
          <cell r="M43">
            <v>11</v>
          </cell>
          <cell r="N43">
            <v>13</v>
          </cell>
          <cell r="O43">
            <v>26</v>
          </cell>
          <cell r="P43">
            <v>6</v>
          </cell>
        </row>
        <row r="44">
          <cell r="G44" t="str">
            <v>04201-ILLAPEL</v>
          </cell>
          <cell r="H44">
            <v>176</v>
          </cell>
          <cell r="I44">
            <v>178</v>
          </cell>
          <cell r="J44">
            <v>187</v>
          </cell>
          <cell r="K44">
            <v>162</v>
          </cell>
          <cell r="L44">
            <v>242</v>
          </cell>
          <cell r="M44">
            <v>224</v>
          </cell>
          <cell r="N44">
            <v>117</v>
          </cell>
          <cell r="O44">
            <v>140</v>
          </cell>
          <cell r="P44">
            <v>137</v>
          </cell>
        </row>
        <row r="45">
          <cell r="G45" t="str">
            <v>105103-HOSPITAL ILLAPEL</v>
          </cell>
          <cell r="H45">
            <v>74</v>
          </cell>
          <cell r="I45">
            <v>64</v>
          </cell>
          <cell r="J45">
            <v>66</v>
          </cell>
          <cell r="K45">
            <v>68</v>
          </cell>
          <cell r="L45">
            <v>119</v>
          </cell>
          <cell r="M45">
            <v>166</v>
          </cell>
          <cell r="N45">
            <v>50</v>
          </cell>
          <cell r="O45">
            <v>62</v>
          </cell>
          <cell r="P45">
            <v>61</v>
          </cell>
        </row>
        <row r="46">
          <cell r="G46" t="str">
            <v>105326-CESFAM SAN RAFAEL</v>
          </cell>
          <cell r="H46">
            <v>50</v>
          </cell>
          <cell r="I46">
            <v>90</v>
          </cell>
          <cell r="J46">
            <v>78</v>
          </cell>
          <cell r="K46">
            <v>73</v>
          </cell>
          <cell r="L46">
            <v>82</v>
          </cell>
          <cell r="M46">
            <v>42</v>
          </cell>
          <cell r="N46">
            <v>29</v>
          </cell>
          <cell r="O46">
            <v>54</v>
          </cell>
          <cell r="P46">
            <v>50</v>
          </cell>
        </row>
        <row r="47">
          <cell r="G47" t="str">
            <v>105443-P.S.R. CARCAMO                   </v>
          </cell>
          <cell r="H47">
            <v>10</v>
          </cell>
          <cell r="J47">
            <v>12</v>
          </cell>
          <cell r="L47">
            <v>9</v>
          </cell>
          <cell r="N47">
            <v>14</v>
          </cell>
          <cell r="O47">
            <v>1</v>
          </cell>
          <cell r="P47">
            <v>11</v>
          </cell>
        </row>
        <row r="48">
          <cell r="G48" t="str">
            <v>105444-P.S.R. HUINTIL</v>
          </cell>
          <cell r="L48">
            <v>4</v>
          </cell>
          <cell r="M48">
            <v>1</v>
          </cell>
        </row>
        <row r="49">
          <cell r="G49" t="str">
            <v>105445-P.S.R. LIMAHUIDA</v>
          </cell>
          <cell r="H49">
            <v>3</v>
          </cell>
          <cell r="K49">
            <v>1</v>
          </cell>
          <cell r="L49">
            <v>4</v>
          </cell>
          <cell r="M49">
            <v>1</v>
          </cell>
          <cell r="N49">
            <v>4</v>
          </cell>
          <cell r="O49">
            <v>3</v>
          </cell>
          <cell r="P49">
            <v>1</v>
          </cell>
        </row>
        <row r="50">
          <cell r="G50" t="str">
            <v>105446-P.S.R. MATANCILLA</v>
          </cell>
          <cell r="O50">
            <v>9</v>
          </cell>
        </row>
        <row r="51">
          <cell r="G51" t="str">
            <v>105447-P.S.R. PERALILLO</v>
          </cell>
          <cell r="J51">
            <v>4</v>
          </cell>
          <cell r="L51">
            <v>4</v>
          </cell>
          <cell r="M51">
            <v>2</v>
          </cell>
          <cell r="N51">
            <v>7</v>
          </cell>
          <cell r="O51">
            <v>5</v>
          </cell>
        </row>
        <row r="52">
          <cell r="G52" t="str">
            <v>105448-P.S.R. SANTA VIRGINIA</v>
          </cell>
          <cell r="J52">
            <v>5</v>
          </cell>
        </row>
        <row r="53">
          <cell r="G53" t="str">
            <v>105485-P.S.R. PLAN DE HORNOS</v>
          </cell>
          <cell r="H53">
            <v>29</v>
          </cell>
          <cell r="I53">
            <v>24</v>
          </cell>
          <cell r="K53">
            <v>12</v>
          </cell>
          <cell r="P53">
            <v>3</v>
          </cell>
        </row>
        <row r="54">
          <cell r="G54" t="str">
            <v>105486-P.S.R. TUNGA SUR</v>
          </cell>
          <cell r="J54">
            <v>2</v>
          </cell>
        </row>
        <row r="55">
          <cell r="G55" t="str">
            <v>105487-P.S.R. CAÑAS UNO</v>
          </cell>
          <cell r="H55">
            <v>10</v>
          </cell>
          <cell r="J55">
            <v>18</v>
          </cell>
          <cell r="K55">
            <v>7</v>
          </cell>
          <cell r="L55">
            <v>16</v>
          </cell>
          <cell r="M55">
            <v>12</v>
          </cell>
          <cell r="N55">
            <v>12</v>
          </cell>
          <cell r="O55">
            <v>5</v>
          </cell>
          <cell r="P55">
            <v>6</v>
          </cell>
        </row>
        <row r="56">
          <cell r="G56" t="str">
            <v>105496-P.S.R. PINTACURA SUR</v>
          </cell>
          <cell r="J56">
            <v>2</v>
          </cell>
          <cell r="K56">
            <v>1</v>
          </cell>
          <cell r="L56">
            <v>4</v>
          </cell>
          <cell r="P56">
            <v>5</v>
          </cell>
        </row>
        <row r="57">
          <cell r="G57" t="str">
            <v>105504-P.S.R. SOCAVON</v>
          </cell>
          <cell r="N57">
            <v>1</v>
          </cell>
          <cell r="O57">
            <v>1</v>
          </cell>
        </row>
        <row r="58">
          <cell r="G58" t="str">
            <v>04202-CANELA</v>
          </cell>
          <cell r="H58">
            <v>32</v>
          </cell>
          <cell r="I58">
            <v>57</v>
          </cell>
          <cell r="J58">
            <v>65</v>
          </cell>
          <cell r="K58">
            <v>56</v>
          </cell>
          <cell r="L58">
            <v>66</v>
          </cell>
          <cell r="M58">
            <v>49</v>
          </cell>
          <cell r="N58">
            <v>36</v>
          </cell>
          <cell r="O58">
            <v>86</v>
          </cell>
          <cell r="P58">
            <v>5</v>
          </cell>
        </row>
        <row r="59">
          <cell r="G59" t="str">
            <v>105309-CES. RURAL CANELA</v>
          </cell>
          <cell r="H59">
            <v>27</v>
          </cell>
          <cell r="I59">
            <v>48</v>
          </cell>
          <cell r="J59">
            <v>51</v>
          </cell>
          <cell r="K59">
            <v>26</v>
          </cell>
          <cell r="L59">
            <v>36</v>
          </cell>
          <cell r="M59">
            <v>27</v>
          </cell>
          <cell r="N59">
            <v>12</v>
          </cell>
          <cell r="O59">
            <v>76</v>
          </cell>
          <cell r="P59">
            <v>5</v>
          </cell>
        </row>
        <row r="60">
          <cell r="G60" t="str">
            <v>105450-P.S.R. MINCHA NORTE            </v>
          </cell>
          <cell r="H60">
            <v>4</v>
          </cell>
          <cell r="I60">
            <v>3</v>
          </cell>
          <cell r="J60">
            <v>5</v>
          </cell>
          <cell r="K60">
            <v>6</v>
          </cell>
          <cell r="L60">
            <v>12</v>
          </cell>
          <cell r="M60">
            <v>8</v>
          </cell>
          <cell r="N60">
            <v>0</v>
          </cell>
          <cell r="O60">
            <v>7</v>
          </cell>
        </row>
        <row r="61">
          <cell r="G61" t="str">
            <v>105451-P.S.R. AGUA FRIA</v>
          </cell>
          <cell r="H61">
            <v>1</v>
          </cell>
          <cell r="J61">
            <v>4</v>
          </cell>
          <cell r="K61">
            <v>3</v>
          </cell>
          <cell r="L61">
            <v>7</v>
          </cell>
          <cell r="N61">
            <v>0</v>
          </cell>
          <cell r="O61">
            <v>0</v>
          </cell>
          <cell r="P61">
            <v>0</v>
          </cell>
        </row>
        <row r="62">
          <cell r="G62" t="str">
            <v>105482-P.S.R. CANELA ALTA</v>
          </cell>
          <cell r="I62">
            <v>1</v>
          </cell>
          <cell r="K62">
            <v>10</v>
          </cell>
          <cell r="L62">
            <v>6</v>
          </cell>
          <cell r="M62">
            <v>5</v>
          </cell>
          <cell r="N62">
            <v>24</v>
          </cell>
          <cell r="O62">
            <v>3</v>
          </cell>
        </row>
        <row r="63">
          <cell r="G63" t="str">
            <v>105483-P.S.R. LOS RULOS</v>
          </cell>
          <cell r="I63">
            <v>1</v>
          </cell>
          <cell r="J63">
            <v>5</v>
          </cell>
          <cell r="K63">
            <v>4</v>
          </cell>
          <cell r="L63">
            <v>1</v>
          </cell>
          <cell r="M63">
            <v>2</v>
          </cell>
        </row>
        <row r="64">
          <cell r="G64" t="str">
            <v>105484-P.S.R. HUENTELAUQUEN</v>
          </cell>
          <cell r="I64">
            <v>3</v>
          </cell>
          <cell r="K64">
            <v>7</v>
          </cell>
          <cell r="L64">
            <v>4</v>
          </cell>
          <cell r="M64">
            <v>7</v>
          </cell>
        </row>
        <row r="65">
          <cell r="G65" t="str">
            <v>105488-P.S.R. ESPIRITU SANTO</v>
          </cell>
          <cell r="I65">
            <v>1</v>
          </cell>
        </row>
        <row r="66">
          <cell r="G66" t="str">
            <v>04203-LOS VILOS</v>
          </cell>
          <cell r="H66">
            <v>21</v>
          </cell>
          <cell r="I66">
            <v>50</v>
          </cell>
          <cell r="J66">
            <v>62</v>
          </cell>
          <cell r="K66">
            <v>76</v>
          </cell>
          <cell r="L66">
            <v>117</v>
          </cell>
          <cell r="M66">
            <v>81</v>
          </cell>
          <cell r="N66">
            <v>81</v>
          </cell>
          <cell r="O66">
            <v>161</v>
          </cell>
          <cell r="P66">
            <v>61</v>
          </cell>
        </row>
        <row r="67">
          <cell r="G67" t="str">
            <v>105108-HOSPITAL LOS VILOS</v>
          </cell>
          <cell r="H67">
            <v>10</v>
          </cell>
          <cell r="I67">
            <v>25</v>
          </cell>
          <cell r="J67">
            <v>22</v>
          </cell>
          <cell r="K67">
            <v>51</v>
          </cell>
          <cell r="L67">
            <v>46</v>
          </cell>
          <cell r="M67">
            <v>32</v>
          </cell>
          <cell r="N67">
            <v>17</v>
          </cell>
          <cell r="O67">
            <v>140</v>
          </cell>
          <cell r="P67">
            <v>36</v>
          </cell>
        </row>
        <row r="68">
          <cell r="G68" t="str">
            <v>105478-P.S.R. CAIMANES                   </v>
          </cell>
          <cell r="H68">
            <v>7</v>
          </cell>
          <cell r="I68">
            <v>10</v>
          </cell>
          <cell r="J68">
            <v>18</v>
          </cell>
          <cell r="K68">
            <v>13</v>
          </cell>
          <cell r="L68">
            <v>28</v>
          </cell>
          <cell r="M68">
            <v>20</v>
          </cell>
          <cell r="N68">
            <v>6</v>
          </cell>
          <cell r="O68">
            <v>7</v>
          </cell>
          <cell r="P68">
            <v>11</v>
          </cell>
        </row>
        <row r="69">
          <cell r="G69" t="str">
            <v>105479-P.S.R. GUANGUALI</v>
          </cell>
          <cell r="I69">
            <v>4</v>
          </cell>
          <cell r="J69">
            <v>3</v>
          </cell>
          <cell r="K69">
            <v>2</v>
          </cell>
          <cell r="L69">
            <v>6</v>
          </cell>
          <cell r="M69">
            <v>8</v>
          </cell>
          <cell r="N69">
            <v>3</v>
          </cell>
          <cell r="O69">
            <v>3</v>
          </cell>
          <cell r="P69">
            <v>3</v>
          </cell>
        </row>
        <row r="70">
          <cell r="G70" t="str">
            <v>105480-P.S.R. QUILIMARI</v>
          </cell>
          <cell r="H70">
            <v>4</v>
          </cell>
          <cell r="I70">
            <v>5</v>
          </cell>
          <cell r="J70">
            <v>9</v>
          </cell>
          <cell r="K70">
            <v>10</v>
          </cell>
          <cell r="L70">
            <v>28</v>
          </cell>
          <cell r="M70">
            <v>15</v>
          </cell>
          <cell r="N70">
            <v>54</v>
          </cell>
          <cell r="O70">
            <v>7</v>
          </cell>
          <cell r="P70">
            <v>4</v>
          </cell>
        </row>
        <row r="71">
          <cell r="G71" t="str">
            <v>105481-P.S.R. TILAMA</v>
          </cell>
          <cell r="I71">
            <v>0</v>
          </cell>
          <cell r="J71">
            <v>1</v>
          </cell>
          <cell r="L71">
            <v>0</v>
          </cell>
          <cell r="M71">
            <v>1</v>
          </cell>
          <cell r="O71">
            <v>4</v>
          </cell>
          <cell r="P71">
            <v>1</v>
          </cell>
        </row>
        <row r="72">
          <cell r="G72" t="str">
            <v>105511-P.S.R. LOS CONDORES</v>
          </cell>
          <cell r="I72">
            <v>6</v>
          </cell>
          <cell r="J72">
            <v>9</v>
          </cell>
          <cell r="L72">
            <v>9</v>
          </cell>
          <cell r="M72">
            <v>5</v>
          </cell>
          <cell r="N72">
            <v>1</v>
          </cell>
          <cell r="P72">
            <v>6</v>
          </cell>
        </row>
        <row r="73">
          <cell r="G73" t="str">
            <v>04204-SALAMANCA</v>
          </cell>
          <cell r="H73">
            <v>282</v>
          </cell>
          <cell r="I73">
            <v>268</v>
          </cell>
          <cell r="J73">
            <v>214</v>
          </cell>
          <cell r="K73">
            <v>215</v>
          </cell>
          <cell r="L73">
            <v>253</v>
          </cell>
          <cell r="M73">
            <v>154</v>
          </cell>
          <cell r="N73">
            <v>176</v>
          </cell>
          <cell r="O73">
            <v>267</v>
          </cell>
          <cell r="P73">
            <v>116</v>
          </cell>
        </row>
        <row r="74">
          <cell r="G74" t="str">
            <v>105104-HOSPITAL SALAMANCA</v>
          </cell>
          <cell r="H74">
            <v>57</v>
          </cell>
          <cell r="I74">
            <v>76</v>
          </cell>
          <cell r="J74">
            <v>68</v>
          </cell>
          <cell r="K74">
            <v>97</v>
          </cell>
          <cell r="L74">
            <v>126</v>
          </cell>
          <cell r="M74">
            <v>89</v>
          </cell>
          <cell r="N74">
            <v>100</v>
          </cell>
          <cell r="O74">
            <v>112</v>
          </cell>
          <cell r="P74">
            <v>68</v>
          </cell>
        </row>
        <row r="75">
          <cell r="G75" t="str">
            <v>105452-P.S.R. CUNCUMEN                 </v>
          </cell>
          <cell r="H75">
            <v>28</v>
          </cell>
          <cell r="I75">
            <v>12</v>
          </cell>
          <cell r="J75">
            <v>4</v>
          </cell>
          <cell r="K75">
            <v>12</v>
          </cell>
          <cell r="L75">
            <v>5</v>
          </cell>
          <cell r="M75">
            <v>14</v>
          </cell>
          <cell r="N75">
            <v>15</v>
          </cell>
          <cell r="O75">
            <v>66</v>
          </cell>
          <cell r="P75">
            <v>12</v>
          </cell>
        </row>
        <row r="76">
          <cell r="G76" t="str">
            <v>105453-P.S.R. TRANQUILLA</v>
          </cell>
          <cell r="H76">
            <v>60</v>
          </cell>
          <cell r="I76">
            <v>28</v>
          </cell>
          <cell r="J76">
            <v>17</v>
          </cell>
          <cell r="K76">
            <v>19</v>
          </cell>
          <cell r="L76">
            <v>21</v>
          </cell>
          <cell r="N76">
            <v>19</v>
          </cell>
          <cell r="O76">
            <v>7</v>
          </cell>
          <cell r="P76">
            <v>11</v>
          </cell>
        </row>
        <row r="77">
          <cell r="G77" t="str">
            <v>105455-P.S.R. CHILLEPIN</v>
          </cell>
          <cell r="H77">
            <v>0</v>
          </cell>
          <cell r="I77">
            <v>15</v>
          </cell>
          <cell r="J77">
            <v>6</v>
          </cell>
          <cell r="K77">
            <v>7</v>
          </cell>
          <cell r="L77">
            <v>1</v>
          </cell>
          <cell r="O77">
            <v>28</v>
          </cell>
          <cell r="P77">
            <v>5</v>
          </cell>
        </row>
        <row r="78">
          <cell r="G78" t="str">
            <v>105456-P.S.R. LLIMPO</v>
          </cell>
          <cell r="H78">
            <v>26</v>
          </cell>
          <cell r="I78">
            <v>3</v>
          </cell>
          <cell r="J78">
            <v>3</v>
          </cell>
          <cell r="K78">
            <v>3</v>
          </cell>
          <cell r="L78">
            <v>1</v>
          </cell>
          <cell r="N78">
            <v>1</v>
          </cell>
          <cell r="O78">
            <v>1</v>
          </cell>
          <cell r="P78">
            <v>1</v>
          </cell>
        </row>
        <row r="79">
          <cell r="G79" t="str">
            <v>105457-P.S.R. SAN AGUSTIN</v>
          </cell>
          <cell r="H79">
            <v>24</v>
          </cell>
          <cell r="J79">
            <v>11</v>
          </cell>
          <cell r="K79">
            <v>0</v>
          </cell>
          <cell r="L79">
            <v>1</v>
          </cell>
          <cell r="M79">
            <v>0</v>
          </cell>
          <cell r="N79">
            <v>2</v>
          </cell>
          <cell r="P79">
            <v>0</v>
          </cell>
        </row>
        <row r="80">
          <cell r="G80" t="str">
            <v>105458-P.S.R. TAHUINCO</v>
          </cell>
          <cell r="H80">
            <v>15</v>
          </cell>
          <cell r="I80">
            <v>36</v>
          </cell>
          <cell r="J80">
            <v>28</v>
          </cell>
          <cell r="K80">
            <v>24</v>
          </cell>
          <cell r="L80">
            <v>48</v>
          </cell>
          <cell r="M80">
            <v>45</v>
          </cell>
          <cell r="N80">
            <v>29</v>
          </cell>
          <cell r="O80">
            <v>45</v>
          </cell>
          <cell r="P80">
            <v>1</v>
          </cell>
        </row>
        <row r="81">
          <cell r="G81" t="str">
            <v>105491-P.S.R. QUELEN BAJO</v>
          </cell>
          <cell r="H81">
            <v>43</v>
          </cell>
          <cell r="I81">
            <v>57</v>
          </cell>
          <cell r="J81">
            <v>41</v>
          </cell>
          <cell r="K81">
            <v>22</v>
          </cell>
          <cell r="L81">
            <v>26</v>
          </cell>
          <cell r="N81">
            <v>10</v>
          </cell>
          <cell r="O81">
            <v>4</v>
          </cell>
          <cell r="P81">
            <v>8</v>
          </cell>
        </row>
        <row r="82">
          <cell r="G82" t="str">
            <v>105492-P.S.R. CAMISA</v>
          </cell>
          <cell r="H82">
            <v>7</v>
          </cell>
          <cell r="I82">
            <v>25</v>
          </cell>
          <cell r="J82">
            <v>9</v>
          </cell>
          <cell r="K82">
            <v>3</v>
          </cell>
          <cell r="L82">
            <v>4</v>
          </cell>
          <cell r="M82">
            <v>2</v>
          </cell>
          <cell r="O82">
            <v>2</v>
          </cell>
          <cell r="P82">
            <v>4</v>
          </cell>
        </row>
        <row r="83">
          <cell r="G83" t="str">
            <v>105501-P.S.R. ARBOLEDA GRANDE</v>
          </cell>
          <cell r="H83">
            <v>22</v>
          </cell>
          <cell r="I83">
            <v>16</v>
          </cell>
          <cell r="J83">
            <v>27</v>
          </cell>
          <cell r="K83">
            <v>28</v>
          </cell>
          <cell r="L83">
            <v>20</v>
          </cell>
          <cell r="M83">
            <v>4</v>
          </cell>
          <cell r="N83">
            <v>0</v>
          </cell>
          <cell r="O83">
            <v>2</v>
          </cell>
          <cell r="P83">
            <v>6</v>
          </cell>
        </row>
        <row r="84">
          <cell r="G84" t="str">
            <v>04301-OVALLE</v>
          </cell>
          <cell r="H84">
            <v>332</v>
          </cell>
          <cell r="I84">
            <v>395</v>
          </cell>
          <cell r="J84">
            <v>609</v>
          </cell>
          <cell r="K84">
            <v>443</v>
          </cell>
          <cell r="L84">
            <v>541</v>
          </cell>
          <cell r="M84">
            <v>732</v>
          </cell>
          <cell r="N84">
            <v>507</v>
          </cell>
          <cell r="O84">
            <v>872</v>
          </cell>
          <cell r="P84">
            <v>764</v>
          </cell>
        </row>
        <row r="85">
          <cell r="G85" t="str">
            <v>105315-CES. RURAL C. DE TAMAYA</v>
          </cell>
          <cell r="H85">
            <v>37</v>
          </cell>
          <cell r="I85">
            <v>44</v>
          </cell>
          <cell r="J85">
            <v>35</v>
          </cell>
          <cell r="K85">
            <v>23</v>
          </cell>
          <cell r="L85">
            <v>65</v>
          </cell>
          <cell r="M85">
            <v>69</v>
          </cell>
          <cell r="N85">
            <v>63</v>
          </cell>
          <cell r="O85">
            <v>33</v>
          </cell>
          <cell r="P85">
            <v>48</v>
          </cell>
        </row>
        <row r="86">
          <cell r="G86" t="str">
            <v>105317-CES. JORGE JORDAN D.</v>
          </cell>
          <cell r="H86">
            <v>75</v>
          </cell>
          <cell r="I86">
            <v>58</v>
          </cell>
          <cell r="J86">
            <v>196</v>
          </cell>
          <cell r="K86">
            <v>94</v>
          </cell>
          <cell r="L86">
            <v>113</v>
          </cell>
          <cell r="M86">
            <v>124</v>
          </cell>
          <cell r="N86">
            <v>99</v>
          </cell>
          <cell r="O86">
            <v>137</v>
          </cell>
          <cell r="P86">
            <v>354</v>
          </cell>
        </row>
        <row r="87">
          <cell r="G87" t="str">
            <v>105322-CES. MARCOS MACUADA</v>
          </cell>
          <cell r="H87">
            <v>131</v>
          </cell>
          <cell r="I87">
            <v>205</v>
          </cell>
          <cell r="J87">
            <v>211</v>
          </cell>
          <cell r="K87">
            <v>180</v>
          </cell>
          <cell r="L87">
            <v>145</v>
          </cell>
          <cell r="M87">
            <v>372</v>
          </cell>
          <cell r="N87">
            <v>211</v>
          </cell>
          <cell r="O87">
            <v>541</v>
          </cell>
          <cell r="P87">
            <v>204</v>
          </cell>
        </row>
        <row r="88">
          <cell r="G88" t="str">
            <v>105324-CES. SOTAQUI</v>
          </cell>
          <cell r="H88">
            <v>18</v>
          </cell>
          <cell r="I88">
            <v>43</v>
          </cell>
          <cell r="J88">
            <v>40</v>
          </cell>
          <cell r="K88">
            <v>19</v>
          </cell>
          <cell r="L88">
            <v>33</v>
          </cell>
          <cell r="M88">
            <v>32</v>
          </cell>
          <cell r="N88">
            <v>43</v>
          </cell>
          <cell r="O88">
            <v>46</v>
          </cell>
          <cell r="P88">
            <v>42</v>
          </cell>
        </row>
        <row r="89">
          <cell r="G89" t="str">
            <v>105415-P.S.R. BARRAZA</v>
          </cell>
          <cell r="H89">
            <v>4</v>
          </cell>
          <cell r="I89">
            <v>5</v>
          </cell>
          <cell r="L89">
            <v>14</v>
          </cell>
          <cell r="M89">
            <v>11</v>
          </cell>
          <cell r="N89">
            <v>0</v>
          </cell>
          <cell r="P89">
            <v>1</v>
          </cell>
        </row>
        <row r="90">
          <cell r="G90" t="str">
            <v>105416-P.S.R. CAMARICO                  </v>
          </cell>
          <cell r="I90">
            <v>3</v>
          </cell>
          <cell r="J90">
            <v>21</v>
          </cell>
          <cell r="K90">
            <v>51</v>
          </cell>
          <cell r="M90">
            <v>1</v>
          </cell>
          <cell r="N90">
            <v>4</v>
          </cell>
          <cell r="O90">
            <v>10</v>
          </cell>
          <cell r="P90">
            <v>14</v>
          </cell>
        </row>
        <row r="91">
          <cell r="G91" t="str">
            <v>105417-P.S.R. ALCONES BAJOS</v>
          </cell>
          <cell r="I91">
            <v>1</v>
          </cell>
          <cell r="L91">
            <v>13</v>
          </cell>
          <cell r="M91">
            <v>23</v>
          </cell>
          <cell r="N91">
            <v>9</v>
          </cell>
        </row>
        <row r="92">
          <cell r="G92" t="str">
            <v>105419-P.S.R. LAS SOSSAS</v>
          </cell>
          <cell r="K92">
            <v>12</v>
          </cell>
          <cell r="L92">
            <v>9</v>
          </cell>
          <cell r="O92">
            <v>2</v>
          </cell>
        </row>
        <row r="93">
          <cell r="G93" t="str">
            <v>105420-P.S.R. LIMARI</v>
          </cell>
          <cell r="H93">
            <v>5</v>
          </cell>
          <cell r="I93">
            <v>2</v>
          </cell>
          <cell r="J93">
            <v>18</v>
          </cell>
          <cell r="K93">
            <v>26</v>
          </cell>
          <cell r="L93">
            <v>46</v>
          </cell>
          <cell r="M93">
            <v>8</v>
          </cell>
          <cell r="N93">
            <v>2</v>
          </cell>
          <cell r="O93">
            <v>4</v>
          </cell>
        </row>
        <row r="94">
          <cell r="G94" t="str">
            <v>105422-P.S.R. HORNILLOS</v>
          </cell>
          <cell r="I94">
            <v>1</v>
          </cell>
          <cell r="M94">
            <v>1</v>
          </cell>
        </row>
        <row r="95">
          <cell r="G95" t="str">
            <v>105437-P.S.R. CHALINGA</v>
          </cell>
          <cell r="L95">
            <v>5</v>
          </cell>
          <cell r="M95">
            <v>7</v>
          </cell>
          <cell r="O95">
            <v>1</v>
          </cell>
        </row>
        <row r="96">
          <cell r="G96" t="str">
            <v>105439-P.S.R. CERRO BLANCO</v>
          </cell>
          <cell r="L96">
            <v>4</v>
          </cell>
          <cell r="N96">
            <v>1</v>
          </cell>
        </row>
        <row r="97">
          <cell r="G97" t="str">
            <v>105507-P.S.R. HUAMALATA</v>
          </cell>
          <cell r="H97">
            <v>5</v>
          </cell>
          <cell r="I97">
            <v>9</v>
          </cell>
          <cell r="J97">
            <v>7</v>
          </cell>
          <cell r="K97">
            <v>5</v>
          </cell>
          <cell r="L97">
            <v>10</v>
          </cell>
          <cell r="N97">
            <v>0</v>
          </cell>
          <cell r="O97">
            <v>12</v>
          </cell>
          <cell r="P97">
            <v>16</v>
          </cell>
        </row>
        <row r="98">
          <cell r="G98" t="str">
            <v>105510-P.S.R. RECOLETA</v>
          </cell>
          <cell r="H98">
            <v>4</v>
          </cell>
          <cell r="I98">
            <v>0</v>
          </cell>
          <cell r="J98">
            <v>57</v>
          </cell>
          <cell r="N98">
            <v>14</v>
          </cell>
          <cell r="P98">
            <v>1</v>
          </cell>
        </row>
        <row r="99">
          <cell r="G99" t="str">
            <v>105722-CECOF SAN JOSE DE LA DEHESA</v>
          </cell>
          <cell r="H99">
            <v>36</v>
          </cell>
          <cell r="I99">
            <v>9</v>
          </cell>
          <cell r="J99">
            <v>8</v>
          </cell>
          <cell r="K99">
            <v>23</v>
          </cell>
          <cell r="L99">
            <v>64</v>
          </cell>
          <cell r="M99">
            <v>57</v>
          </cell>
          <cell r="N99">
            <v>42</v>
          </cell>
          <cell r="O99">
            <v>41</v>
          </cell>
          <cell r="P99">
            <v>77</v>
          </cell>
        </row>
        <row r="100">
          <cell r="G100" t="str">
            <v>105723-CECOF LIMARI</v>
          </cell>
          <cell r="H100">
            <v>17</v>
          </cell>
          <cell r="I100">
            <v>15</v>
          </cell>
          <cell r="J100">
            <v>16</v>
          </cell>
          <cell r="K100">
            <v>10</v>
          </cell>
          <cell r="L100">
            <v>20</v>
          </cell>
          <cell r="M100">
            <v>27</v>
          </cell>
          <cell r="N100">
            <v>19</v>
          </cell>
          <cell r="O100">
            <v>45</v>
          </cell>
          <cell r="P100">
            <v>7</v>
          </cell>
        </row>
        <row r="101">
          <cell r="G101" t="str">
            <v>04302-COMBARBALÁ</v>
          </cell>
          <cell r="H101">
            <v>40</v>
          </cell>
          <cell r="I101">
            <v>55</v>
          </cell>
          <cell r="J101">
            <v>43</v>
          </cell>
          <cell r="K101">
            <v>56</v>
          </cell>
          <cell r="L101">
            <v>94</v>
          </cell>
          <cell r="M101">
            <v>54</v>
          </cell>
          <cell r="N101">
            <v>75</v>
          </cell>
          <cell r="O101">
            <v>50</v>
          </cell>
          <cell r="P101">
            <v>53</v>
          </cell>
        </row>
        <row r="102">
          <cell r="G102" t="str">
            <v>105105-HOSPITAL COMBARBALA</v>
          </cell>
          <cell r="H102">
            <v>16</v>
          </cell>
          <cell r="I102">
            <v>45</v>
          </cell>
          <cell r="J102">
            <v>23</v>
          </cell>
          <cell r="K102">
            <v>31</v>
          </cell>
          <cell r="L102">
            <v>39</v>
          </cell>
          <cell r="M102">
            <v>25</v>
          </cell>
          <cell r="N102">
            <v>60</v>
          </cell>
          <cell r="O102">
            <v>20</v>
          </cell>
          <cell r="P102">
            <v>19</v>
          </cell>
        </row>
        <row r="103">
          <cell r="G103" t="str">
            <v>105433-P.S.R. SAN LORENZO</v>
          </cell>
          <cell r="I103">
            <v>10</v>
          </cell>
          <cell r="J103">
            <v>3</v>
          </cell>
        </row>
        <row r="104">
          <cell r="G104" t="str">
            <v>105434-P.S.R. SAN MARCOS</v>
          </cell>
          <cell r="J104">
            <v>0</v>
          </cell>
          <cell r="K104">
            <v>15</v>
          </cell>
        </row>
        <row r="105">
          <cell r="G105" t="str">
            <v>105441-P.S.R. MANQUEHUA</v>
          </cell>
          <cell r="L105">
            <v>18</v>
          </cell>
          <cell r="M105">
            <v>15</v>
          </cell>
        </row>
        <row r="106">
          <cell r="G106" t="str">
            <v>105459-P.S.R. BARRANCAS                </v>
          </cell>
          <cell r="H106">
            <v>15</v>
          </cell>
          <cell r="O106">
            <v>4</v>
          </cell>
          <cell r="P106">
            <v>29</v>
          </cell>
        </row>
        <row r="107">
          <cell r="G107" t="str">
            <v>105460-P.S.R. COGOTI 18</v>
          </cell>
          <cell r="N107">
            <v>10</v>
          </cell>
          <cell r="O107">
            <v>5</v>
          </cell>
        </row>
        <row r="108">
          <cell r="G108" t="str">
            <v>105461-P.S.R. EL HUACHO</v>
          </cell>
          <cell r="H108">
            <v>2</v>
          </cell>
        </row>
        <row r="109">
          <cell r="G109" t="str">
            <v>105463-P.S.R. QUILITAPIA</v>
          </cell>
          <cell r="L109">
            <v>28</v>
          </cell>
          <cell r="M109">
            <v>14</v>
          </cell>
          <cell r="N109">
            <v>5</v>
          </cell>
        </row>
        <row r="110">
          <cell r="G110" t="str">
            <v>105464-P.S.R. LA LIGUA</v>
          </cell>
          <cell r="J110">
            <v>17</v>
          </cell>
          <cell r="K110">
            <v>10</v>
          </cell>
          <cell r="L110">
            <v>9</v>
          </cell>
        </row>
        <row r="111">
          <cell r="G111" t="str">
            <v>105465-P.S.R. RAMADILLA</v>
          </cell>
          <cell r="O111">
            <v>21</v>
          </cell>
          <cell r="P111">
            <v>5</v>
          </cell>
        </row>
        <row r="112">
          <cell r="G112" t="str">
            <v>105490-P.S.R. EL DURAZNO</v>
          </cell>
          <cell r="H112">
            <v>7</v>
          </cell>
        </row>
        <row r="113">
          <cell r="G113" t="str">
            <v>04303-MONTE PATRIA</v>
          </cell>
          <cell r="H113">
            <v>145</v>
          </cell>
          <cell r="I113">
            <v>162</v>
          </cell>
          <cell r="J113">
            <v>157</v>
          </cell>
          <cell r="K113">
            <v>144</v>
          </cell>
          <cell r="L113">
            <v>144</v>
          </cell>
          <cell r="M113">
            <v>142</v>
          </cell>
          <cell r="N113">
            <v>169</v>
          </cell>
          <cell r="O113">
            <v>107</v>
          </cell>
          <cell r="P113">
            <v>134</v>
          </cell>
        </row>
        <row r="114">
          <cell r="G114" t="str">
            <v>105307-CES. RURAL MONTE PATRIA</v>
          </cell>
          <cell r="H114">
            <v>30</v>
          </cell>
          <cell r="I114">
            <v>78</v>
          </cell>
          <cell r="J114">
            <v>76</v>
          </cell>
          <cell r="K114">
            <v>63</v>
          </cell>
          <cell r="L114">
            <v>63</v>
          </cell>
          <cell r="M114">
            <v>54</v>
          </cell>
          <cell r="N114">
            <v>62</v>
          </cell>
          <cell r="O114">
            <v>45</v>
          </cell>
          <cell r="P114">
            <v>42</v>
          </cell>
        </row>
        <row r="115">
          <cell r="G115" t="str">
            <v>105311-CES. RURAL CHAÑARAL ALTO</v>
          </cell>
          <cell r="H115">
            <v>23</v>
          </cell>
          <cell r="I115">
            <v>9</v>
          </cell>
          <cell r="J115">
            <v>27</v>
          </cell>
          <cell r="K115">
            <v>32</v>
          </cell>
          <cell r="L115">
            <v>34</v>
          </cell>
          <cell r="M115">
            <v>23</v>
          </cell>
          <cell r="N115">
            <v>27</v>
          </cell>
          <cell r="O115">
            <v>19</v>
          </cell>
          <cell r="P115">
            <v>36</v>
          </cell>
        </row>
        <row r="116">
          <cell r="G116" t="str">
            <v>105312-CES. RURAL CAREN</v>
          </cell>
          <cell r="H116">
            <v>16</v>
          </cell>
          <cell r="I116">
            <v>11</v>
          </cell>
          <cell r="J116">
            <v>11</v>
          </cell>
          <cell r="K116">
            <v>5</v>
          </cell>
          <cell r="L116">
            <v>11</v>
          </cell>
          <cell r="M116">
            <v>6</v>
          </cell>
          <cell r="N116">
            <v>13</v>
          </cell>
          <cell r="O116">
            <v>6</v>
          </cell>
          <cell r="P116">
            <v>10</v>
          </cell>
        </row>
        <row r="117">
          <cell r="G117" t="str">
            <v>105318-CES. RURAL EL PALQUI</v>
          </cell>
          <cell r="H117">
            <v>67</v>
          </cell>
          <cell r="I117">
            <v>32</v>
          </cell>
          <cell r="J117">
            <v>25</v>
          </cell>
          <cell r="K117">
            <v>30</v>
          </cell>
          <cell r="L117">
            <v>21</v>
          </cell>
          <cell r="M117">
            <v>48</v>
          </cell>
          <cell r="N117">
            <v>50</v>
          </cell>
          <cell r="O117">
            <v>32</v>
          </cell>
          <cell r="P117">
            <v>35</v>
          </cell>
        </row>
        <row r="118">
          <cell r="G118" t="str">
            <v>105425-P.S.R. CHILECITO</v>
          </cell>
          <cell r="J118">
            <v>4</v>
          </cell>
          <cell r="M118">
            <v>3</v>
          </cell>
        </row>
        <row r="119">
          <cell r="G119" t="str">
            <v>105427-P.S.R. HACIENDA VALDIVIA</v>
          </cell>
          <cell r="I119">
            <v>5</v>
          </cell>
          <cell r="L119">
            <v>2</v>
          </cell>
          <cell r="M119">
            <v>1</v>
          </cell>
        </row>
        <row r="120">
          <cell r="G120" t="str">
            <v>105428-P.S.R. HUATULAME</v>
          </cell>
          <cell r="K120">
            <v>4</v>
          </cell>
          <cell r="M120">
            <v>3</v>
          </cell>
        </row>
        <row r="121">
          <cell r="G121" t="str">
            <v>105430-P.S.R. MIALQUI</v>
          </cell>
          <cell r="H121">
            <v>1</v>
          </cell>
          <cell r="I121">
            <v>1</v>
          </cell>
          <cell r="J121">
            <v>1</v>
          </cell>
          <cell r="N121">
            <v>4</v>
          </cell>
        </row>
        <row r="122">
          <cell r="G122" t="str">
            <v>105431-P.S.R. PEDREGAL</v>
          </cell>
          <cell r="H122">
            <v>4</v>
          </cell>
          <cell r="I122">
            <v>10</v>
          </cell>
          <cell r="L122">
            <v>3</v>
          </cell>
          <cell r="N122">
            <v>3</v>
          </cell>
          <cell r="O122">
            <v>1</v>
          </cell>
        </row>
        <row r="123">
          <cell r="G123" t="str">
            <v>105432-P.S.R. RAPEL</v>
          </cell>
          <cell r="I123">
            <v>4</v>
          </cell>
          <cell r="J123">
            <v>1</v>
          </cell>
          <cell r="N123">
            <v>3</v>
          </cell>
          <cell r="O123">
            <v>1</v>
          </cell>
          <cell r="P123">
            <v>6</v>
          </cell>
        </row>
        <row r="124">
          <cell r="G124" t="str">
            <v>105435-P.S.R. TULAHUEN</v>
          </cell>
          <cell r="H124">
            <v>3</v>
          </cell>
          <cell r="I124">
            <v>3</v>
          </cell>
          <cell r="J124">
            <v>10</v>
          </cell>
          <cell r="K124">
            <v>7</v>
          </cell>
          <cell r="L124">
            <v>7</v>
          </cell>
          <cell r="M124">
            <v>1</v>
          </cell>
          <cell r="N124">
            <v>3</v>
          </cell>
          <cell r="O124">
            <v>3</v>
          </cell>
          <cell r="P124">
            <v>4</v>
          </cell>
        </row>
        <row r="125">
          <cell r="G125" t="str">
            <v>105436-P.S.R. EL MAITEN</v>
          </cell>
          <cell r="I125">
            <v>4</v>
          </cell>
          <cell r="J125">
            <v>1</v>
          </cell>
          <cell r="K125">
            <v>2</v>
          </cell>
          <cell r="L125">
            <v>0</v>
          </cell>
          <cell r="N125">
            <v>3</v>
          </cell>
          <cell r="P125">
            <v>1</v>
          </cell>
        </row>
        <row r="126">
          <cell r="G126" t="str">
            <v>105489-P.S.R. RAMADAS DE TULAHUEN</v>
          </cell>
          <cell r="H126">
            <v>1</v>
          </cell>
          <cell r="I126">
            <v>5</v>
          </cell>
          <cell r="J126">
            <v>1</v>
          </cell>
          <cell r="K126">
            <v>1</v>
          </cell>
          <cell r="L126">
            <v>3</v>
          </cell>
          <cell r="M126">
            <v>3</v>
          </cell>
          <cell r="N126">
            <v>1</v>
          </cell>
        </row>
        <row r="127">
          <cell r="G127" t="str">
            <v>04304-PUNITAQUI</v>
          </cell>
          <cell r="H127">
            <v>41</v>
          </cell>
          <cell r="I127">
            <v>80</v>
          </cell>
          <cell r="J127">
            <v>74</v>
          </cell>
          <cell r="K127">
            <v>13</v>
          </cell>
          <cell r="L127">
            <v>100</v>
          </cell>
          <cell r="M127">
            <v>93</v>
          </cell>
          <cell r="N127">
            <v>79</v>
          </cell>
          <cell r="O127">
            <v>38</v>
          </cell>
          <cell r="P127">
            <v>39</v>
          </cell>
        </row>
        <row r="128">
          <cell r="G128" t="str">
            <v>105308-CES. RURAL PUNITAQUI</v>
          </cell>
          <cell r="H128">
            <v>41</v>
          </cell>
          <cell r="I128">
            <v>80</v>
          </cell>
          <cell r="J128">
            <v>73</v>
          </cell>
          <cell r="K128">
            <v>13</v>
          </cell>
          <cell r="L128">
            <v>100</v>
          </cell>
          <cell r="M128">
            <v>87</v>
          </cell>
          <cell r="N128">
            <v>73</v>
          </cell>
          <cell r="O128">
            <v>38</v>
          </cell>
          <cell r="P128">
            <v>39</v>
          </cell>
        </row>
        <row r="129">
          <cell r="G129" t="str">
            <v>105440-P.S.R. DIVISADERO</v>
          </cell>
          <cell r="M129">
            <v>6</v>
          </cell>
          <cell r="N129">
            <v>6</v>
          </cell>
        </row>
        <row r="130">
          <cell r="G130" t="str">
            <v>105508-P.S.R. EL PARRAL DE QUILES  </v>
          </cell>
          <cell r="J130">
            <v>1</v>
          </cell>
        </row>
        <row r="131">
          <cell r="G131" t="str">
            <v>04305-RIO HURATDO</v>
          </cell>
          <cell r="H131">
            <v>3</v>
          </cell>
          <cell r="I131">
            <v>12</v>
          </cell>
          <cell r="J131">
            <v>30</v>
          </cell>
          <cell r="K131">
            <v>45</v>
          </cell>
          <cell r="L131">
            <v>42</v>
          </cell>
          <cell r="M131">
            <v>48</v>
          </cell>
          <cell r="N131">
            <v>61</v>
          </cell>
          <cell r="O131">
            <v>60</v>
          </cell>
          <cell r="P131">
            <v>27</v>
          </cell>
        </row>
        <row r="132">
          <cell r="G132" t="str">
            <v>105310-CES. RURAL PICHASCA</v>
          </cell>
          <cell r="H132">
            <v>2</v>
          </cell>
          <cell r="I132">
            <v>6</v>
          </cell>
          <cell r="J132">
            <v>18</v>
          </cell>
          <cell r="K132">
            <v>9</v>
          </cell>
          <cell r="L132">
            <v>23</v>
          </cell>
          <cell r="M132">
            <v>21</v>
          </cell>
          <cell r="N132">
            <v>20</v>
          </cell>
          <cell r="O132">
            <v>34</v>
          </cell>
          <cell r="P132">
            <v>12</v>
          </cell>
        </row>
        <row r="133">
          <cell r="G133" t="str">
            <v>105409-P.S.R. EL CHAÑAR</v>
          </cell>
          <cell r="I133">
            <v>1</v>
          </cell>
          <cell r="K133">
            <v>4</v>
          </cell>
          <cell r="L133">
            <v>1</v>
          </cell>
          <cell r="N133">
            <v>3</v>
          </cell>
          <cell r="O133">
            <v>3</v>
          </cell>
        </row>
        <row r="134">
          <cell r="G134" t="str">
            <v>105410-P.S.R. HURTADO</v>
          </cell>
          <cell r="I134">
            <v>1</v>
          </cell>
          <cell r="J134">
            <v>3</v>
          </cell>
          <cell r="K134">
            <v>8</v>
          </cell>
          <cell r="L134">
            <v>10</v>
          </cell>
          <cell r="M134">
            <v>9</v>
          </cell>
          <cell r="N134">
            <v>11</v>
          </cell>
          <cell r="O134">
            <v>4</v>
          </cell>
        </row>
        <row r="135">
          <cell r="G135" t="str">
            <v>105411-P.S.R. LAS BREAS</v>
          </cell>
          <cell r="I135">
            <v>1</v>
          </cell>
          <cell r="K135">
            <v>5</v>
          </cell>
          <cell r="L135">
            <v>1</v>
          </cell>
          <cell r="N135">
            <v>5</v>
          </cell>
          <cell r="O135">
            <v>2</v>
          </cell>
          <cell r="P135">
            <v>2</v>
          </cell>
        </row>
        <row r="136">
          <cell r="G136" t="str">
            <v>105413-P.S.R. SAMO ALTO</v>
          </cell>
          <cell r="J136">
            <v>4</v>
          </cell>
          <cell r="K136">
            <v>11</v>
          </cell>
          <cell r="L136">
            <v>3</v>
          </cell>
          <cell r="M136">
            <v>6</v>
          </cell>
          <cell r="N136">
            <v>16</v>
          </cell>
          <cell r="O136">
            <v>11</v>
          </cell>
          <cell r="P136">
            <v>7</v>
          </cell>
        </row>
        <row r="137">
          <cell r="G137" t="str">
            <v>105414-P.S.R. SERON</v>
          </cell>
          <cell r="H137">
            <v>1</v>
          </cell>
          <cell r="I137">
            <v>0</v>
          </cell>
          <cell r="K137">
            <v>6</v>
          </cell>
          <cell r="L137">
            <v>3</v>
          </cell>
          <cell r="M137">
            <v>12</v>
          </cell>
          <cell r="N137">
            <v>2</v>
          </cell>
          <cell r="O137">
            <v>6</v>
          </cell>
          <cell r="P137">
            <v>6</v>
          </cell>
        </row>
        <row r="138">
          <cell r="G138" t="str">
            <v>105503-P.S.R. TABAQUEROS</v>
          </cell>
          <cell r="I138">
            <v>3</v>
          </cell>
          <cell r="J138">
            <v>5</v>
          </cell>
          <cell r="K138">
            <v>2</v>
          </cell>
          <cell r="L138">
            <v>1</v>
          </cell>
          <cell r="N138">
            <v>4</v>
          </cell>
        </row>
      </sheetData>
      <sheetData sheetId="10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</row>
        <row r="4">
          <cell r="G4" t="str">
            <v>04101-LA SERENA</v>
          </cell>
          <cell r="H4">
            <v>145</v>
          </cell>
          <cell r="I4">
            <v>152</v>
          </cell>
          <cell r="J4">
            <v>128</v>
          </cell>
          <cell r="K4">
            <v>140</v>
          </cell>
          <cell r="L4">
            <v>111</v>
          </cell>
          <cell r="M4">
            <v>130</v>
          </cell>
          <cell r="N4">
            <v>137</v>
          </cell>
          <cell r="O4">
            <v>134</v>
          </cell>
          <cell r="P4">
            <v>149</v>
          </cell>
        </row>
        <row r="5">
          <cell r="G5" t="str">
            <v>105010- DIRECCION DEL SERVICIO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N5">
            <v>0</v>
          </cell>
          <cell r="P5">
            <v>0</v>
          </cell>
        </row>
        <row r="6">
          <cell r="G6" t="str">
            <v>105100-HOSPITAL LA SERENA</v>
          </cell>
          <cell r="H6">
            <v>92</v>
          </cell>
          <cell r="I6">
            <v>108</v>
          </cell>
          <cell r="J6">
            <v>78</v>
          </cell>
          <cell r="K6">
            <v>101</v>
          </cell>
          <cell r="L6">
            <v>73</v>
          </cell>
          <cell r="M6">
            <v>77</v>
          </cell>
          <cell r="N6">
            <v>74</v>
          </cell>
          <cell r="O6">
            <v>67</v>
          </cell>
          <cell r="P6">
            <v>75</v>
          </cell>
        </row>
        <row r="7">
          <cell r="G7" t="str">
            <v>105300-CES. CARDENAL CARO</v>
          </cell>
          <cell r="H7">
            <v>22</v>
          </cell>
          <cell r="I7">
            <v>19</v>
          </cell>
          <cell r="J7">
            <v>21</v>
          </cell>
          <cell r="K7">
            <v>21</v>
          </cell>
          <cell r="L7">
            <v>12</v>
          </cell>
          <cell r="M7">
            <v>23</v>
          </cell>
          <cell r="N7">
            <v>32</v>
          </cell>
          <cell r="O7">
            <v>35</v>
          </cell>
          <cell r="P7">
            <v>29</v>
          </cell>
        </row>
        <row r="8">
          <cell r="G8" t="str">
            <v>105301-CES. LAS COMPAÑIAS</v>
          </cell>
          <cell r="H8">
            <v>13</v>
          </cell>
          <cell r="I8">
            <v>14</v>
          </cell>
          <cell r="J8">
            <v>16</v>
          </cell>
          <cell r="K8">
            <v>9</v>
          </cell>
          <cell r="L8">
            <v>8</v>
          </cell>
          <cell r="M8">
            <v>10</v>
          </cell>
          <cell r="N8">
            <v>20</v>
          </cell>
          <cell r="O8">
            <v>12</v>
          </cell>
          <cell r="P8">
            <v>17</v>
          </cell>
        </row>
        <row r="9">
          <cell r="G9" t="str">
            <v>105302-CES. PEDRO AGUIRRE C.</v>
          </cell>
          <cell r="H9">
            <v>6</v>
          </cell>
          <cell r="I9">
            <v>2</v>
          </cell>
          <cell r="J9">
            <v>4</v>
          </cell>
          <cell r="K9">
            <v>4</v>
          </cell>
          <cell r="L9">
            <v>8</v>
          </cell>
          <cell r="M9">
            <v>7</v>
          </cell>
          <cell r="N9">
            <v>4</v>
          </cell>
          <cell r="O9">
            <v>9</v>
          </cell>
          <cell r="P9">
            <v>11</v>
          </cell>
        </row>
        <row r="10">
          <cell r="G10" t="str">
            <v>105313-CES. SCHAFFHAUSER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G11" t="str">
            <v>105319-CES. CARDENAL R.S.H.</v>
          </cell>
          <cell r="H11">
            <v>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5</v>
          </cell>
          <cell r="P11">
            <v>11</v>
          </cell>
        </row>
        <row r="12">
          <cell r="G12" t="str">
            <v>105325-CESFAM JUAN PABLO II</v>
          </cell>
          <cell r="H12">
            <v>6</v>
          </cell>
          <cell r="I12">
            <v>7</v>
          </cell>
          <cell r="J12">
            <v>3</v>
          </cell>
          <cell r="K12">
            <v>3</v>
          </cell>
          <cell r="L12">
            <v>10</v>
          </cell>
          <cell r="M12">
            <v>13</v>
          </cell>
          <cell r="N12">
            <v>6</v>
          </cell>
          <cell r="O12">
            <v>5</v>
          </cell>
          <cell r="P12">
            <v>5</v>
          </cell>
        </row>
        <row r="13">
          <cell r="G13" t="str">
            <v>105400-P.S.R. ALGARROBITO            </v>
          </cell>
          <cell r="I13">
            <v>1</v>
          </cell>
          <cell r="J13">
            <v>2</v>
          </cell>
          <cell r="N13">
            <v>1</v>
          </cell>
          <cell r="O13">
            <v>1</v>
          </cell>
        </row>
        <row r="14">
          <cell r="G14" t="str">
            <v>105402-P.S.R. EL ROMERO</v>
          </cell>
          <cell r="K14">
            <v>1</v>
          </cell>
        </row>
        <row r="15">
          <cell r="G15" t="str">
            <v>105499-P.S.R. LAMBERT</v>
          </cell>
          <cell r="K15">
            <v>1</v>
          </cell>
          <cell r="P15">
            <v>0</v>
          </cell>
        </row>
        <row r="16">
          <cell r="G16" t="str">
            <v>105700-CECOF VILLA EL INDIO</v>
          </cell>
          <cell r="I16">
            <v>1</v>
          </cell>
          <cell r="J16">
            <v>3</v>
          </cell>
          <cell r="M16">
            <v>0</v>
          </cell>
          <cell r="N16">
            <v>0</v>
          </cell>
          <cell r="P16">
            <v>1</v>
          </cell>
        </row>
        <row r="17">
          <cell r="G17" t="str">
            <v>105701-CECOF VILLA ALEMANIA</v>
          </cell>
          <cell r="J17">
            <v>1</v>
          </cell>
        </row>
        <row r="18">
          <cell r="G18" t="str">
            <v>04102-COQUIMBO</v>
          </cell>
          <cell r="H18">
            <v>141</v>
          </cell>
          <cell r="I18">
            <v>120</v>
          </cell>
          <cell r="J18">
            <v>130</v>
          </cell>
          <cell r="K18">
            <v>137</v>
          </cell>
          <cell r="L18">
            <v>124</v>
          </cell>
          <cell r="M18">
            <v>132</v>
          </cell>
          <cell r="N18">
            <v>130</v>
          </cell>
          <cell r="O18">
            <v>199</v>
          </cell>
          <cell r="P18">
            <v>160</v>
          </cell>
        </row>
        <row r="19">
          <cell r="G19" t="str">
            <v>105101-HOSPITAL COQUIMBO</v>
          </cell>
          <cell r="H19">
            <v>83</v>
          </cell>
          <cell r="I19">
            <v>50</v>
          </cell>
          <cell r="J19">
            <v>51</v>
          </cell>
          <cell r="K19">
            <v>58</v>
          </cell>
          <cell r="L19">
            <v>62</v>
          </cell>
          <cell r="M19">
            <v>42</v>
          </cell>
          <cell r="N19">
            <v>31</v>
          </cell>
          <cell r="O19">
            <v>56</v>
          </cell>
          <cell r="P19">
            <v>42</v>
          </cell>
        </row>
        <row r="20">
          <cell r="G20" t="str">
            <v>105303-CES. SAN JUAN</v>
          </cell>
          <cell r="H20">
            <v>8</v>
          </cell>
          <cell r="I20">
            <v>14</v>
          </cell>
          <cell r="J20">
            <v>10</v>
          </cell>
          <cell r="K20">
            <v>7</v>
          </cell>
          <cell r="L20">
            <v>7</v>
          </cell>
          <cell r="M20">
            <v>6</v>
          </cell>
          <cell r="N20">
            <v>3</v>
          </cell>
          <cell r="O20">
            <v>12</v>
          </cell>
          <cell r="P20">
            <v>7</v>
          </cell>
        </row>
        <row r="21">
          <cell r="G21" t="str">
            <v>105304-CES. SANTA CECILIA</v>
          </cell>
          <cell r="H21">
            <v>9</v>
          </cell>
          <cell r="I21">
            <v>19</v>
          </cell>
          <cell r="J21">
            <v>17</v>
          </cell>
          <cell r="K21">
            <v>12</v>
          </cell>
          <cell r="L21">
            <v>4</v>
          </cell>
          <cell r="M21">
            <v>11</v>
          </cell>
          <cell r="N21">
            <v>15</v>
          </cell>
          <cell r="O21">
            <v>8</v>
          </cell>
          <cell r="P21">
            <v>17</v>
          </cell>
        </row>
        <row r="22">
          <cell r="G22" t="str">
            <v>105305-CES. TIERRAS BLANCAS</v>
          </cell>
          <cell r="H22">
            <v>4</v>
          </cell>
          <cell r="I22">
            <v>3</v>
          </cell>
          <cell r="J22">
            <v>8</v>
          </cell>
          <cell r="K22">
            <v>4</v>
          </cell>
          <cell r="L22">
            <v>9</v>
          </cell>
          <cell r="M22">
            <v>4</v>
          </cell>
          <cell r="N22">
            <v>3</v>
          </cell>
          <cell r="O22">
            <v>6</v>
          </cell>
          <cell r="P22">
            <v>3</v>
          </cell>
        </row>
        <row r="23">
          <cell r="G23" t="str">
            <v>105321-CES. RURAL  TONGOY</v>
          </cell>
          <cell r="H23">
            <v>2</v>
          </cell>
          <cell r="I23">
            <v>2</v>
          </cell>
          <cell r="J23">
            <v>1</v>
          </cell>
          <cell r="K23">
            <v>2</v>
          </cell>
          <cell r="L23">
            <v>3</v>
          </cell>
          <cell r="M23">
            <v>4</v>
          </cell>
          <cell r="N23">
            <v>4</v>
          </cell>
          <cell r="O23">
            <v>5</v>
          </cell>
          <cell r="P23">
            <v>3</v>
          </cell>
        </row>
        <row r="24">
          <cell r="G24" t="str">
            <v>105323-CES. DR. SERGIO AGUILAR</v>
          </cell>
          <cell r="H24">
            <v>35</v>
          </cell>
          <cell r="I24">
            <v>28</v>
          </cell>
          <cell r="J24">
            <v>36</v>
          </cell>
          <cell r="K24">
            <v>45</v>
          </cell>
          <cell r="L24">
            <v>34</v>
          </cell>
          <cell r="M24">
            <v>59</v>
          </cell>
          <cell r="N24">
            <v>67</v>
          </cell>
          <cell r="O24">
            <v>112</v>
          </cell>
          <cell r="P24">
            <v>84</v>
          </cell>
        </row>
        <row r="25">
          <cell r="G25" t="str">
            <v>105405-P.S.R. GUANAQUEROS</v>
          </cell>
          <cell r="I25">
            <v>1</v>
          </cell>
          <cell r="J25">
            <v>0</v>
          </cell>
          <cell r="K25">
            <v>3</v>
          </cell>
          <cell r="L25">
            <v>1</v>
          </cell>
          <cell r="M25">
            <v>1</v>
          </cell>
          <cell r="O25">
            <v>0</v>
          </cell>
          <cell r="P25">
            <v>2</v>
          </cell>
        </row>
        <row r="26">
          <cell r="G26" t="str">
            <v>105406-P.S.R. PAN DE AZUCAR</v>
          </cell>
          <cell r="H26">
            <v>0</v>
          </cell>
          <cell r="I26">
            <v>3</v>
          </cell>
          <cell r="J26">
            <v>4</v>
          </cell>
          <cell r="K26">
            <v>5</v>
          </cell>
          <cell r="L26">
            <v>3</v>
          </cell>
          <cell r="M26">
            <v>4</v>
          </cell>
          <cell r="N26">
            <v>6</v>
          </cell>
          <cell r="O26">
            <v>0</v>
          </cell>
          <cell r="P26">
            <v>2</v>
          </cell>
        </row>
        <row r="27">
          <cell r="G27" t="str">
            <v>105705-CECOF EL ALBA</v>
          </cell>
          <cell r="I27">
            <v>0</v>
          </cell>
          <cell r="J27">
            <v>3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0</v>
          </cell>
          <cell r="P27">
            <v>0</v>
          </cell>
        </row>
        <row r="28">
          <cell r="G28" t="str">
            <v>04103-ANDACOLLO</v>
          </cell>
          <cell r="H28">
            <v>1</v>
          </cell>
          <cell r="I28">
            <v>0</v>
          </cell>
          <cell r="K28">
            <v>3</v>
          </cell>
          <cell r="L28">
            <v>2</v>
          </cell>
          <cell r="M28">
            <v>2</v>
          </cell>
          <cell r="N28">
            <v>3</v>
          </cell>
          <cell r="O28">
            <v>7</v>
          </cell>
          <cell r="P28">
            <v>5</v>
          </cell>
        </row>
        <row r="29">
          <cell r="G29" t="str">
            <v>105106-HOSPITAL ANDACOLLO</v>
          </cell>
          <cell r="H29">
            <v>1</v>
          </cell>
          <cell r="I29">
            <v>0</v>
          </cell>
          <cell r="K29">
            <v>3</v>
          </cell>
          <cell r="L29">
            <v>2</v>
          </cell>
          <cell r="M29">
            <v>2</v>
          </cell>
          <cell r="N29">
            <v>3</v>
          </cell>
          <cell r="O29">
            <v>7</v>
          </cell>
          <cell r="P29">
            <v>5</v>
          </cell>
        </row>
        <row r="30">
          <cell r="G30" t="str">
            <v>04104-LA HIGUERA</v>
          </cell>
          <cell r="I30">
            <v>3</v>
          </cell>
          <cell r="J30">
            <v>2</v>
          </cell>
          <cell r="K30">
            <v>1</v>
          </cell>
          <cell r="M30">
            <v>0</v>
          </cell>
          <cell r="P30">
            <v>5</v>
          </cell>
        </row>
        <row r="31">
          <cell r="G31" t="str">
            <v>105314-CES. LA HIGUERA</v>
          </cell>
          <cell r="I31">
            <v>3</v>
          </cell>
          <cell r="J31">
            <v>2</v>
          </cell>
          <cell r="K31">
            <v>1</v>
          </cell>
          <cell r="M31">
            <v>0</v>
          </cell>
          <cell r="P31">
            <v>5</v>
          </cell>
        </row>
        <row r="32">
          <cell r="G32" t="str">
            <v>04105-PAIHUANO</v>
          </cell>
          <cell r="H32">
            <v>1</v>
          </cell>
          <cell r="I32">
            <v>2</v>
          </cell>
          <cell r="J32">
            <v>5</v>
          </cell>
          <cell r="K32">
            <v>6</v>
          </cell>
          <cell r="L32">
            <v>3</v>
          </cell>
          <cell r="M32">
            <v>1</v>
          </cell>
          <cell r="N32">
            <v>4</v>
          </cell>
          <cell r="O32">
            <v>2</v>
          </cell>
          <cell r="P32">
            <v>2</v>
          </cell>
        </row>
        <row r="33">
          <cell r="G33" t="str">
            <v>105306-CES. PAIHUANO</v>
          </cell>
          <cell r="H33">
            <v>1</v>
          </cell>
          <cell r="I33">
            <v>2</v>
          </cell>
          <cell r="J33">
            <v>5</v>
          </cell>
          <cell r="K33">
            <v>6</v>
          </cell>
          <cell r="L33">
            <v>3</v>
          </cell>
          <cell r="M33">
            <v>1</v>
          </cell>
          <cell r="N33">
            <v>4</v>
          </cell>
          <cell r="O33">
            <v>2</v>
          </cell>
          <cell r="P33">
            <v>2</v>
          </cell>
        </row>
        <row r="34">
          <cell r="G34" t="str">
            <v>04106-VICUÑA</v>
          </cell>
          <cell r="H34">
            <v>11</v>
          </cell>
          <cell r="I34">
            <v>12</v>
          </cell>
          <cell r="J34">
            <v>16</v>
          </cell>
          <cell r="K34">
            <v>17</v>
          </cell>
          <cell r="L34">
            <v>25</v>
          </cell>
          <cell r="M34">
            <v>15</v>
          </cell>
          <cell r="N34">
            <v>17</v>
          </cell>
          <cell r="O34">
            <v>20</v>
          </cell>
          <cell r="P34">
            <v>13</v>
          </cell>
        </row>
        <row r="35">
          <cell r="G35" t="str">
            <v>105107-HOSPITAL VICUÑA</v>
          </cell>
          <cell r="H35">
            <v>11</v>
          </cell>
          <cell r="I35">
            <v>12</v>
          </cell>
          <cell r="J35">
            <v>16</v>
          </cell>
          <cell r="K35">
            <v>17</v>
          </cell>
          <cell r="L35">
            <v>19</v>
          </cell>
          <cell r="M35">
            <v>15</v>
          </cell>
          <cell r="N35">
            <v>15</v>
          </cell>
          <cell r="O35">
            <v>13</v>
          </cell>
          <cell r="P35">
            <v>13</v>
          </cell>
        </row>
        <row r="36">
          <cell r="G36" t="str">
            <v>105467-P.S.R. DIAGUITAS</v>
          </cell>
          <cell r="L36">
            <v>1</v>
          </cell>
        </row>
        <row r="37">
          <cell r="G37" t="str">
            <v>105468-P.S.R. EL MOLLE</v>
          </cell>
          <cell r="N37">
            <v>1</v>
          </cell>
          <cell r="O37">
            <v>2</v>
          </cell>
        </row>
        <row r="38">
          <cell r="G38" t="str">
            <v>105469-P.S.R. EL TAMBO</v>
          </cell>
          <cell r="L38">
            <v>1</v>
          </cell>
        </row>
        <row r="39">
          <cell r="G39" t="str">
            <v>105471-P.S.R. PERALILLO</v>
          </cell>
          <cell r="N39">
            <v>1</v>
          </cell>
          <cell r="O39">
            <v>2</v>
          </cell>
        </row>
        <row r="40">
          <cell r="G40" t="str">
            <v>105473-P.S.R. TALCUNA</v>
          </cell>
          <cell r="K40">
            <v>0</v>
          </cell>
          <cell r="L40">
            <v>4</v>
          </cell>
          <cell r="O40">
            <v>1</v>
          </cell>
        </row>
        <row r="41">
          <cell r="G41" t="str">
            <v>105502-P.S.R. CALINGASTA</v>
          </cell>
          <cell r="O41">
            <v>2</v>
          </cell>
        </row>
        <row r="42">
          <cell r="G42" t="str">
            <v>04201-ILLAPEL</v>
          </cell>
          <cell r="H42">
            <v>8</v>
          </cell>
          <cell r="I42">
            <v>17</v>
          </cell>
          <cell r="J42">
            <v>2</v>
          </cell>
          <cell r="K42">
            <v>13</v>
          </cell>
          <cell r="L42">
            <v>13</v>
          </cell>
          <cell r="M42">
            <v>17</v>
          </cell>
          <cell r="N42">
            <v>14</v>
          </cell>
          <cell r="O42">
            <v>16</v>
          </cell>
          <cell r="P42">
            <v>22</v>
          </cell>
        </row>
        <row r="43">
          <cell r="G43" t="str">
            <v>105103-HOSPITAL ILLAPEL</v>
          </cell>
          <cell r="H43">
            <v>8</v>
          </cell>
          <cell r="I43">
            <v>13</v>
          </cell>
          <cell r="J43">
            <v>0</v>
          </cell>
          <cell r="K43">
            <v>11</v>
          </cell>
          <cell r="L43">
            <v>13</v>
          </cell>
          <cell r="M43">
            <v>17</v>
          </cell>
          <cell r="N43">
            <v>13</v>
          </cell>
          <cell r="O43">
            <v>15</v>
          </cell>
          <cell r="P43">
            <v>21</v>
          </cell>
        </row>
        <row r="44">
          <cell r="G44" t="str">
            <v>105326-CESFAM SAN RAFAEL</v>
          </cell>
          <cell r="I44">
            <v>4</v>
          </cell>
          <cell r="J44">
            <v>2</v>
          </cell>
          <cell r="K44">
            <v>0</v>
          </cell>
          <cell r="L44">
            <v>0</v>
          </cell>
          <cell r="N44">
            <v>1</v>
          </cell>
          <cell r="O44">
            <v>1</v>
          </cell>
          <cell r="P44">
            <v>1</v>
          </cell>
        </row>
        <row r="45">
          <cell r="G45" t="str">
            <v>105485-P.S.R. PLAN DE HORNOS</v>
          </cell>
          <cell r="K45">
            <v>2</v>
          </cell>
        </row>
        <row r="46">
          <cell r="G46" t="str">
            <v>105486-P.S.R. TUNGA SUR</v>
          </cell>
          <cell r="I46">
            <v>0</v>
          </cell>
        </row>
        <row r="47">
          <cell r="G47" t="str">
            <v>04202-CANELA</v>
          </cell>
          <cell r="I47">
            <v>1</v>
          </cell>
          <cell r="J47">
            <v>1</v>
          </cell>
          <cell r="L47">
            <v>5</v>
          </cell>
          <cell r="M47">
            <v>8</v>
          </cell>
          <cell r="N47">
            <v>6</v>
          </cell>
          <cell r="O47">
            <v>2</v>
          </cell>
          <cell r="P47">
            <v>4</v>
          </cell>
        </row>
        <row r="48">
          <cell r="G48" t="str">
            <v>105309-CES. RURAL CANELA</v>
          </cell>
          <cell r="I48">
            <v>1</v>
          </cell>
          <cell r="J48">
            <v>1</v>
          </cell>
          <cell r="L48">
            <v>5</v>
          </cell>
          <cell r="M48">
            <v>8</v>
          </cell>
          <cell r="N48">
            <v>6</v>
          </cell>
          <cell r="O48">
            <v>2</v>
          </cell>
          <cell r="P48">
            <v>4</v>
          </cell>
        </row>
        <row r="49">
          <cell r="G49" t="str">
            <v>04203-LOS VILOS</v>
          </cell>
          <cell r="H49">
            <v>7</v>
          </cell>
          <cell r="I49">
            <v>5</v>
          </cell>
          <cell r="J49">
            <v>28</v>
          </cell>
          <cell r="K49">
            <v>7</v>
          </cell>
          <cell r="L49">
            <v>7</v>
          </cell>
          <cell r="M49">
            <v>7</v>
          </cell>
          <cell r="N49">
            <v>12</v>
          </cell>
          <cell r="O49">
            <v>13</v>
          </cell>
          <cell r="P49">
            <v>10</v>
          </cell>
        </row>
        <row r="50">
          <cell r="G50" t="str">
            <v>105108-HOSPITAL LOS VILOS</v>
          </cell>
          <cell r="H50">
            <v>7</v>
          </cell>
          <cell r="I50">
            <v>5</v>
          </cell>
          <cell r="J50">
            <v>20</v>
          </cell>
          <cell r="K50">
            <v>7</v>
          </cell>
          <cell r="L50">
            <v>7</v>
          </cell>
          <cell r="M50">
            <v>7</v>
          </cell>
          <cell r="N50">
            <v>11</v>
          </cell>
          <cell r="O50">
            <v>11</v>
          </cell>
          <cell r="P50">
            <v>10</v>
          </cell>
        </row>
        <row r="51">
          <cell r="G51" t="str">
            <v>105478-P.S.R. CAIMANES                   </v>
          </cell>
          <cell r="J51">
            <v>4</v>
          </cell>
          <cell r="L51">
            <v>0</v>
          </cell>
          <cell r="N51">
            <v>1</v>
          </cell>
        </row>
        <row r="52">
          <cell r="G52" t="str">
            <v>105480-P.S.R. QUILIMARI</v>
          </cell>
          <cell r="J52">
            <v>4</v>
          </cell>
        </row>
        <row r="53">
          <cell r="G53" t="str">
            <v>105481-P.S.R. TILAMA</v>
          </cell>
          <cell r="O53">
            <v>1</v>
          </cell>
        </row>
        <row r="54">
          <cell r="G54" t="str">
            <v>105511-P.S.R. LOS CONDORES</v>
          </cell>
          <cell r="O54">
            <v>1</v>
          </cell>
        </row>
        <row r="55">
          <cell r="G55" t="str">
            <v>04204-SALAMANCA</v>
          </cell>
          <cell r="H55">
            <v>7</v>
          </cell>
          <cell r="I55">
            <v>4</v>
          </cell>
          <cell r="J55">
            <v>4</v>
          </cell>
          <cell r="K55">
            <v>3</v>
          </cell>
          <cell r="L55">
            <v>5</v>
          </cell>
          <cell r="M55">
            <v>7</v>
          </cell>
          <cell r="N55">
            <v>15</v>
          </cell>
          <cell r="O55">
            <v>13</v>
          </cell>
          <cell r="P55">
            <v>8</v>
          </cell>
        </row>
        <row r="56">
          <cell r="G56" t="str">
            <v>105104-HOSPITAL SALAMANCA</v>
          </cell>
          <cell r="H56">
            <v>7</v>
          </cell>
          <cell r="I56">
            <v>3</v>
          </cell>
          <cell r="J56">
            <v>4</v>
          </cell>
          <cell r="K56">
            <v>3</v>
          </cell>
          <cell r="L56">
            <v>5</v>
          </cell>
          <cell r="M56">
            <v>7</v>
          </cell>
          <cell r="N56">
            <v>11</v>
          </cell>
          <cell r="O56">
            <v>12</v>
          </cell>
          <cell r="P56">
            <v>8</v>
          </cell>
        </row>
        <row r="57">
          <cell r="G57" t="str">
            <v>105452-P.S.R. CUNCUMEN                 </v>
          </cell>
          <cell r="I57">
            <v>1</v>
          </cell>
          <cell r="N57">
            <v>1</v>
          </cell>
          <cell r="O57">
            <v>1</v>
          </cell>
        </row>
        <row r="58">
          <cell r="G58" t="str">
            <v>105454-P.S.R. CUNLAGUA</v>
          </cell>
          <cell r="J58">
            <v>0</v>
          </cell>
        </row>
        <row r="59">
          <cell r="G59" t="str">
            <v>105492-P.S.R. CAMISA</v>
          </cell>
          <cell r="N59">
            <v>3</v>
          </cell>
        </row>
        <row r="60">
          <cell r="G60" t="str">
            <v>105501-P.S.R. ARBOLEDA GRANDE</v>
          </cell>
          <cell r="M60">
            <v>0</v>
          </cell>
        </row>
        <row r="61">
          <cell r="G61" t="str">
            <v>04301-OVALLE</v>
          </cell>
          <cell r="H61">
            <v>57</v>
          </cell>
          <cell r="I61">
            <v>76</v>
          </cell>
          <cell r="J61">
            <v>56</v>
          </cell>
          <cell r="K61">
            <v>71</v>
          </cell>
          <cell r="L61">
            <v>74</v>
          </cell>
          <cell r="M61">
            <v>53</v>
          </cell>
          <cell r="N61">
            <v>62</v>
          </cell>
          <cell r="O61">
            <v>77</v>
          </cell>
          <cell r="P61">
            <v>72</v>
          </cell>
        </row>
        <row r="62">
          <cell r="G62" t="str">
            <v>105102-HOSPITAL OVALLE</v>
          </cell>
          <cell r="H62">
            <v>40</v>
          </cell>
          <cell r="I62">
            <v>61</v>
          </cell>
          <cell r="J62">
            <v>37</v>
          </cell>
          <cell r="K62">
            <v>48</v>
          </cell>
          <cell r="L62">
            <v>50</v>
          </cell>
          <cell r="M62">
            <v>42</v>
          </cell>
          <cell r="N62">
            <v>40</v>
          </cell>
          <cell r="O62">
            <v>46</v>
          </cell>
          <cell r="P62">
            <v>53</v>
          </cell>
        </row>
        <row r="63">
          <cell r="G63" t="str">
            <v>105315-CES. RURAL C. DE TAMAYA</v>
          </cell>
          <cell r="H63">
            <v>3</v>
          </cell>
          <cell r="J63">
            <v>2</v>
          </cell>
          <cell r="K63">
            <v>1</v>
          </cell>
          <cell r="P63">
            <v>1</v>
          </cell>
        </row>
        <row r="64">
          <cell r="G64" t="str">
            <v>105317-CES. JORGE JORDAN D.</v>
          </cell>
          <cell r="H64">
            <v>3</v>
          </cell>
          <cell r="I64">
            <v>4</v>
          </cell>
          <cell r="J64">
            <v>3</v>
          </cell>
          <cell r="K64">
            <v>7</v>
          </cell>
          <cell r="L64">
            <v>7</v>
          </cell>
          <cell r="N64">
            <v>12</v>
          </cell>
          <cell r="O64">
            <v>18</v>
          </cell>
          <cell r="P64">
            <v>0</v>
          </cell>
        </row>
        <row r="65">
          <cell r="G65" t="str">
            <v>105322-CES. MARCOS MACUADA</v>
          </cell>
          <cell r="H65">
            <v>9</v>
          </cell>
          <cell r="I65">
            <v>8</v>
          </cell>
          <cell r="J65">
            <v>10</v>
          </cell>
          <cell r="K65">
            <v>8</v>
          </cell>
          <cell r="L65">
            <v>6</v>
          </cell>
          <cell r="M65">
            <v>10</v>
          </cell>
          <cell r="N65">
            <v>8</v>
          </cell>
          <cell r="O65">
            <v>9</v>
          </cell>
          <cell r="P65">
            <v>17</v>
          </cell>
        </row>
        <row r="66">
          <cell r="G66" t="str">
            <v>105324-CES. SOTAQUI</v>
          </cell>
          <cell r="H66">
            <v>2</v>
          </cell>
          <cell r="I66">
            <v>1</v>
          </cell>
          <cell r="J66">
            <v>2</v>
          </cell>
          <cell r="K66">
            <v>4</v>
          </cell>
          <cell r="L66">
            <v>9</v>
          </cell>
          <cell r="O66">
            <v>2</v>
          </cell>
          <cell r="P66">
            <v>0</v>
          </cell>
        </row>
        <row r="67">
          <cell r="G67" t="str">
            <v>105420-P.S.R. LIMARI</v>
          </cell>
          <cell r="K67">
            <v>1</v>
          </cell>
        </row>
        <row r="68">
          <cell r="G68" t="str">
            <v>105422-P.S.R. HORNILLOS</v>
          </cell>
          <cell r="O68">
            <v>1</v>
          </cell>
        </row>
        <row r="69">
          <cell r="G69" t="str">
            <v>105510-P.S.R. RECOLETA</v>
          </cell>
          <cell r="L69">
            <v>1</v>
          </cell>
        </row>
        <row r="70">
          <cell r="G70" t="str">
            <v>105722-CECOF SAN JOSE DE LA DEHESA</v>
          </cell>
          <cell r="I70">
            <v>2</v>
          </cell>
          <cell r="J70">
            <v>1</v>
          </cell>
          <cell r="L70">
            <v>1</v>
          </cell>
          <cell r="M70">
            <v>1</v>
          </cell>
          <cell r="N70">
            <v>2</v>
          </cell>
          <cell r="O70">
            <v>1</v>
          </cell>
          <cell r="P70">
            <v>1</v>
          </cell>
        </row>
        <row r="71">
          <cell r="G71" t="str">
            <v>105723-CECOF LIMARI</v>
          </cell>
          <cell r="J71">
            <v>1</v>
          </cell>
          <cell r="K71">
            <v>2</v>
          </cell>
        </row>
        <row r="72">
          <cell r="G72" t="str">
            <v>04302-COMBARBALÁ</v>
          </cell>
          <cell r="H72">
            <v>4</v>
          </cell>
          <cell r="I72">
            <v>5</v>
          </cell>
          <cell r="J72">
            <v>9</v>
          </cell>
          <cell r="K72">
            <v>6</v>
          </cell>
          <cell r="L72">
            <v>2</v>
          </cell>
          <cell r="M72">
            <v>8</v>
          </cell>
          <cell r="N72">
            <v>8</v>
          </cell>
          <cell r="O72">
            <v>2</v>
          </cell>
          <cell r="P72">
            <v>8</v>
          </cell>
        </row>
        <row r="73">
          <cell r="G73" t="str">
            <v>105105-HOSPITAL COMBARBALA</v>
          </cell>
          <cell r="H73">
            <v>4</v>
          </cell>
          <cell r="I73">
            <v>3</v>
          </cell>
          <cell r="J73">
            <v>5</v>
          </cell>
          <cell r="K73">
            <v>3</v>
          </cell>
          <cell r="L73">
            <v>2</v>
          </cell>
          <cell r="M73">
            <v>5</v>
          </cell>
          <cell r="N73">
            <v>7</v>
          </cell>
          <cell r="P73">
            <v>4</v>
          </cell>
        </row>
        <row r="74">
          <cell r="G74" t="str">
            <v>105434-P.S.R. SAN MARCOS</v>
          </cell>
          <cell r="J74">
            <v>2</v>
          </cell>
          <cell r="K74">
            <v>2</v>
          </cell>
        </row>
        <row r="75">
          <cell r="G75" t="str">
            <v>105441-P.S.R. MANQUEHUA</v>
          </cell>
          <cell r="M75">
            <v>1</v>
          </cell>
        </row>
        <row r="76">
          <cell r="G76" t="str">
            <v>105459-P.S.R. BARRANCAS                </v>
          </cell>
          <cell r="I76">
            <v>2</v>
          </cell>
          <cell r="J76">
            <v>1</v>
          </cell>
          <cell r="K76">
            <v>1</v>
          </cell>
        </row>
        <row r="77">
          <cell r="G77" t="str">
            <v>105460-P.S.R. COGOTI 18</v>
          </cell>
          <cell r="M77">
            <v>1</v>
          </cell>
          <cell r="O77">
            <v>1</v>
          </cell>
          <cell r="P77">
            <v>2</v>
          </cell>
        </row>
        <row r="78">
          <cell r="G78" t="str">
            <v>105462-P.S.R. EL SAUCE</v>
          </cell>
          <cell r="J78">
            <v>1</v>
          </cell>
          <cell r="M78">
            <v>1</v>
          </cell>
        </row>
        <row r="79">
          <cell r="G79" t="str">
            <v>105463-P.S.R. QUILITAPIA</v>
          </cell>
          <cell r="O79">
            <v>1</v>
          </cell>
          <cell r="P79">
            <v>2</v>
          </cell>
        </row>
        <row r="80">
          <cell r="G80" t="str">
            <v>105465-P.S.R. RAMADILLA</v>
          </cell>
          <cell r="N80">
            <v>1</v>
          </cell>
        </row>
        <row r="81">
          <cell r="G81" t="str">
            <v>04303-MONTE PATRIA</v>
          </cell>
          <cell r="H81">
            <v>2</v>
          </cell>
          <cell r="I81">
            <v>2</v>
          </cell>
          <cell r="J81">
            <v>10</v>
          </cell>
          <cell r="K81">
            <v>7</v>
          </cell>
          <cell r="L81">
            <v>4</v>
          </cell>
          <cell r="M81">
            <v>4</v>
          </cell>
          <cell r="N81">
            <v>6</v>
          </cell>
          <cell r="O81">
            <v>7</v>
          </cell>
          <cell r="P81">
            <v>7</v>
          </cell>
        </row>
        <row r="82">
          <cell r="G82" t="str">
            <v>105307-CES. RURAL MONTE PATRIA</v>
          </cell>
          <cell r="H82">
            <v>2</v>
          </cell>
          <cell r="I82">
            <v>2</v>
          </cell>
          <cell r="J82">
            <v>3</v>
          </cell>
          <cell r="K82">
            <v>4</v>
          </cell>
          <cell r="L82">
            <v>1</v>
          </cell>
          <cell r="M82">
            <v>3</v>
          </cell>
          <cell r="N82">
            <v>3</v>
          </cell>
          <cell r="O82">
            <v>2</v>
          </cell>
          <cell r="P82">
            <v>7</v>
          </cell>
        </row>
        <row r="83">
          <cell r="G83" t="str">
            <v>105311-CES. RURAL CHAÑARAL ALTO</v>
          </cell>
          <cell r="L83">
            <v>2</v>
          </cell>
          <cell r="N83">
            <v>1</v>
          </cell>
        </row>
        <row r="84">
          <cell r="G84" t="str">
            <v>105312-CES. RURAL CAREN</v>
          </cell>
          <cell r="H84">
            <v>0</v>
          </cell>
          <cell r="I84">
            <v>0</v>
          </cell>
          <cell r="J84">
            <v>4</v>
          </cell>
          <cell r="K84">
            <v>2</v>
          </cell>
          <cell r="L84">
            <v>0</v>
          </cell>
          <cell r="M84">
            <v>0</v>
          </cell>
          <cell r="O84">
            <v>1</v>
          </cell>
        </row>
        <row r="85">
          <cell r="G85" t="str">
            <v>105318-CES. RURAL EL PALQUI</v>
          </cell>
          <cell r="J85">
            <v>3</v>
          </cell>
          <cell r="K85">
            <v>1</v>
          </cell>
          <cell r="L85">
            <v>1</v>
          </cell>
          <cell r="M85">
            <v>1</v>
          </cell>
          <cell r="N85">
            <v>2</v>
          </cell>
          <cell r="O85">
            <v>4</v>
          </cell>
        </row>
        <row r="86">
          <cell r="G86" t="str">
            <v>04304-PUNITAQUI</v>
          </cell>
          <cell r="H86">
            <v>1</v>
          </cell>
          <cell r="I86">
            <v>2</v>
          </cell>
          <cell r="J86">
            <v>4</v>
          </cell>
          <cell r="K86">
            <v>4</v>
          </cell>
          <cell r="L86">
            <v>3</v>
          </cell>
          <cell r="M86">
            <v>2</v>
          </cell>
          <cell r="N86">
            <v>2</v>
          </cell>
          <cell r="O86">
            <v>6</v>
          </cell>
          <cell r="P86">
            <v>0</v>
          </cell>
        </row>
        <row r="87">
          <cell r="G87" t="str">
            <v>105308-CES. RURAL PUNITAQUI</v>
          </cell>
          <cell r="H87">
            <v>1</v>
          </cell>
          <cell r="I87">
            <v>2</v>
          </cell>
          <cell r="J87">
            <v>4</v>
          </cell>
          <cell r="K87">
            <v>4</v>
          </cell>
          <cell r="L87">
            <v>3</v>
          </cell>
          <cell r="M87">
            <v>2</v>
          </cell>
          <cell r="N87">
            <v>2</v>
          </cell>
          <cell r="O87">
            <v>6</v>
          </cell>
          <cell r="P87">
            <v>0</v>
          </cell>
        </row>
        <row r="88">
          <cell r="G88" t="str">
            <v>04305-RIO HURATDO</v>
          </cell>
          <cell r="H88">
            <v>5</v>
          </cell>
          <cell r="I88">
            <v>7</v>
          </cell>
          <cell r="J88">
            <v>3</v>
          </cell>
          <cell r="O88">
            <v>3</v>
          </cell>
          <cell r="P88">
            <v>7</v>
          </cell>
        </row>
        <row r="89">
          <cell r="G89" t="str">
            <v>105310-CES. RURAL PICHASCA</v>
          </cell>
          <cell r="I89">
            <v>1</v>
          </cell>
          <cell r="J89">
            <v>1</v>
          </cell>
          <cell r="O89">
            <v>3</v>
          </cell>
          <cell r="P89">
            <v>7</v>
          </cell>
        </row>
        <row r="90">
          <cell r="G90" t="str">
            <v>105413-P.S.R. SAMO ALTO</v>
          </cell>
          <cell r="H90">
            <v>2</v>
          </cell>
          <cell r="I90">
            <v>3</v>
          </cell>
          <cell r="J90">
            <v>2</v>
          </cell>
        </row>
        <row r="91">
          <cell r="G91" t="str">
            <v>105503-P.S.R. TABAQUEROS</v>
          </cell>
          <cell r="H91">
            <v>3</v>
          </cell>
          <cell r="I91">
            <v>3</v>
          </cell>
        </row>
        <row r="92">
          <cell r="G92" t="str">
            <v>Total general</v>
          </cell>
          <cell r="H92">
            <v>390</v>
          </cell>
          <cell r="I92">
            <v>408</v>
          </cell>
          <cell r="J92">
            <v>398</v>
          </cell>
          <cell r="K92">
            <v>415</v>
          </cell>
          <cell r="L92">
            <v>378</v>
          </cell>
          <cell r="M92">
            <v>386</v>
          </cell>
          <cell r="N92">
            <v>416</v>
          </cell>
          <cell r="O92">
            <v>501</v>
          </cell>
          <cell r="P92">
            <v>472</v>
          </cell>
        </row>
      </sheetData>
      <sheetData sheetId="1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</row>
        <row r="4">
          <cell r="G4" t="str">
            <v>04101-LA SERENA</v>
          </cell>
          <cell r="H4">
            <v>145</v>
          </cell>
          <cell r="I4">
            <v>152</v>
          </cell>
          <cell r="J4">
            <v>128</v>
          </cell>
          <cell r="K4">
            <v>140</v>
          </cell>
          <cell r="L4">
            <v>111</v>
          </cell>
          <cell r="M4">
            <v>130</v>
          </cell>
          <cell r="N4">
            <v>138</v>
          </cell>
          <cell r="O4">
            <v>135</v>
          </cell>
          <cell r="P4">
            <v>149</v>
          </cell>
        </row>
        <row r="5">
          <cell r="G5" t="str">
            <v>105010- DIRECCION DEL SERVICIO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N5">
            <v>0</v>
          </cell>
          <cell r="P5">
            <v>0</v>
          </cell>
        </row>
        <row r="6">
          <cell r="G6" t="str">
            <v>105100-HOSPITAL LA SERENA</v>
          </cell>
          <cell r="H6">
            <v>92</v>
          </cell>
          <cell r="I6">
            <v>108</v>
          </cell>
          <cell r="J6">
            <v>78</v>
          </cell>
          <cell r="K6">
            <v>101</v>
          </cell>
          <cell r="L6">
            <v>73</v>
          </cell>
          <cell r="M6">
            <v>77</v>
          </cell>
          <cell r="N6">
            <v>74</v>
          </cell>
          <cell r="O6">
            <v>68</v>
          </cell>
          <cell r="P6">
            <v>75</v>
          </cell>
        </row>
        <row r="7">
          <cell r="G7" t="str">
            <v>105300-CES. CARDENAL CARO</v>
          </cell>
          <cell r="H7">
            <v>22</v>
          </cell>
          <cell r="I7">
            <v>19</v>
          </cell>
          <cell r="J7">
            <v>21</v>
          </cell>
          <cell r="K7">
            <v>21</v>
          </cell>
          <cell r="L7">
            <v>12</v>
          </cell>
          <cell r="M7">
            <v>23</v>
          </cell>
          <cell r="N7">
            <v>32</v>
          </cell>
          <cell r="O7">
            <v>35</v>
          </cell>
          <cell r="P7">
            <v>29</v>
          </cell>
        </row>
        <row r="8">
          <cell r="G8" t="str">
            <v>105301-CES. LAS COMPAÑIAS</v>
          </cell>
          <cell r="H8">
            <v>13</v>
          </cell>
          <cell r="I8">
            <v>14</v>
          </cell>
          <cell r="J8">
            <v>16</v>
          </cell>
          <cell r="K8">
            <v>9</v>
          </cell>
          <cell r="L8">
            <v>8</v>
          </cell>
          <cell r="M8">
            <v>10</v>
          </cell>
          <cell r="N8">
            <v>20</v>
          </cell>
          <cell r="O8">
            <v>12</v>
          </cell>
          <cell r="P8">
            <v>17</v>
          </cell>
        </row>
        <row r="9">
          <cell r="G9" t="str">
            <v>105302-CES. PEDRO AGUIRRE C.</v>
          </cell>
          <cell r="H9">
            <v>6</v>
          </cell>
          <cell r="I9">
            <v>2</v>
          </cell>
          <cell r="J9">
            <v>4</v>
          </cell>
          <cell r="K9">
            <v>4</v>
          </cell>
          <cell r="L9">
            <v>8</v>
          </cell>
          <cell r="M9">
            <v>7</v>
          </cell>
          <cell r="N9">
            <v>4</v>
          </cell>
          <cell r="O9">
            <v>9</v>
          </cell>
          <cell r="P9">
            <v>11</v>
          </cell>
        </row>
        <row r="10">
          <cell r="G10" t="str">
            <v>105313-CES. SCHAFFHAUSER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</row>
        <row r="11">
          <cell r="G11" t="str">
            <v>105319-CES. CARDENAL R.S.H.</v>
          </cell>
          <cell r="H11">
            <v>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5</v>
          </cell>
          <cell r="P11">
            <v>11</v>
          </cell>
        </row>
        <row r="12">
          <cell r="G12" t="str">
            <v>105325-CESFAM JUAN PABLO II</v>
          </cell>
          <cell r="H12">
            <v>6</v>
          </cell>
          <cell r="I12">
            <v>7</v>
          </cell>
          <cell r="J12">
            <v>3</v>
          </cell>
          <cell r="K12">
            <v>3</v>
          </cell>
          <cell r="L12">
            <v>10</v>
          </cell>
          <cell r="M12">
            <v>13</v>
          </cell>
          <cell r="N12">
            <v>6</v>
          </cell>
          <cell r="O12">
            <v>5</v>
          </cell>
          <cell r="P12">
            <v>5</v>
          </cell>
        </row>
        <row r="13">
          <cell r="G13" t="str">
            <v>105400-P.S.R. ALGARROBITO            </v>
          </cell>
          <cell r="I13">
            <v>1</v>
          </cell>
          <cell r="J13">
            <v>2</v>
          </cell>
          <cell r="N13">
            <v>1</v>
          </cell>
          <cell r="O13">
            <v>1</v>
          </cell>
        </row>
        <row r="14">
          <cell r="G14" t="str">
            <v>105402-P.S.R. EL ROMERO</v>
          </cell>
          <cell r="K14">
            <v>1</v>
          </cell>
        </row>
        <row r="15">
          <cell r="G15" t="str">
            <v>105499-P.S.R. LAMBERT</v>
          </cell>
          <cell r="K15">
            <v>1</v>
          </cell>
          <cell r="P15">
            <v>0</v>
          </cell>
        </row>
        <row r="16">
          <cell r="G16" t="str">
            <v>105700-CECOF VILLA EL INDIO</v>
          </cell>
          <cell r="I16">
            <v>1</v>
          </cell>
          <cell r="J16">
            <v>3</v>
          </cell>
          <cell r="M16">
            <v>0</v>
          </cell>
          <cell r="N16">
            <v>0</v>
          </cell>
          <cell r="P16">
            <v>1</v>
          </cell>
        </row>
        <row r="17">
          <cell r="G17" t="str">
            <v>105701-CECOF VILLA ALEMANIA</v>
          </cell>
          <cell r="J17">
            <v>1</v>
          </cell>
        </row>
        <row r="18">
          <cell r="G18" t="str">
            <v>04102-COQUIMBO</v>
          </cell>
          <cell r="H18">
            <v>163</v>
          </cell>
          <cell r="I18">
            <v>140</v>
          </cell>
          <cell r="J18">
            <v>156</v>
          </cell>
          <cell r="K18">
            <v>163</v>
          </cell>
          <cell r="L18">
            <v>137</v>
          </cell>
          <cell r="M18">
            <v>143</v>
          </cell>
          <cell r="N18">
            <v>150</v>
          </cell>
          <cell r="O18">
            <v>216</v>
          </cell>
          <cell r="P18">
            <v>193</v>
          </cell>
        </row>
        <row r="19">
          <cell r="G19" t="str">
            <v>105101-HOSPITAL COQUIMBO</v>
          </cell>
          <cell r="H19">
            <v>105</v>
          </cell>
          <cell r="I19">
            <v>70</v>
          </cell>
          <cell r="J19">
            <v>77</v>
          </cell>
          <cell r="K19">
            <v>84</v>
          </cell>
          <cell r="L19">
            <v>75</v>
          </cell>
          <cell r="M19">
            <v>53</v>
          </cell>
          <cell r="N19">
            <v>49</v>
          </cell>
          <cell r="O19">
            <v>73</v>
          </cell>
          <cell r="P19">
            <v>75</v>
          </cell>
        </row>
        <row r="20">
          <cell r="G20" t="str">
            <v>105303-CES. SAN JUAN</v>
          </cell>
          <cell r="H20">
            <v>8</v>
          </cell>
          <cell r="I20">
            <v>14</v>
          </cell>
          <cell r="J20">
            <v>10</v>
          </cell>
          <cell r="K20">
            <v>7</v>
          </cell>
          <cell r="L20">
            <v>7</v>
          </cell>
          <cell r="M20">
            <v>6</v>
          </cell>
          <cell r="N20">
            <v>4</v>
          </cell>
          <cell r="O20">
            <v>12</v>
          </cell>
          <cell r="P20">
            <v>7</v>
          </cell>
        </row>
        <row r="21">
          <cell r="G21" t="str">
            <v>105304-CES. SANTA CECILIA</v>
          </cell>
          <cell r="H21">
            <v>9</v>
          </cell>
          <cell r="I21">
            <v>19</v>
          </cell>
          <cell r="J21">
            <v>17</v>
          </cell>
          <cell r="K21">
            <v>12</v>
          </cell>
          <cell r="L21">
            <v>4</v>
          </cell>
          <cell r="M21">
            <v>11</v>
          </cell>
          <cell r="N21">
            <v>15</v>
          </cell>
          <cell r="O21">
            <v>8</v>
          </cell>
          <cell r="P21">
            <v>17</v>
          </cell>
        </row>
        <row r="22">
          <cell r="G22" t="str">
            <v>105305-CES. TIERRAS BLANCAS</v>
          </cell>
          <cell r="H22">
            <v>4</v>
          </cell>
          <cell r="I22">
            <v>3</v>
          </cell>
          <cell r="J22">
            <v>8</v>
          </cell>
          <cell r="K22">
            <v>4</v>
          </cell>
          <cell r="L22">
            <v>9</v>
          </cell>
          <cell r="M22">
            <v>4</v>
          </cell>
          <cell r="N22">
            <v>4</v>
          </cell>
          <cell r="O22">
            <v>6</v>
          </cell>
          <cell r="P22">
            <v>3</v>
          </cell>
        </row>
        <row r="23">
          <cell r="G23" t="str">
            <v>105321-CES. RURAL  TONGOY</v>
          </cell>
          <cell r="H23">
            <v>2</v>
          </cell>
          <cell r="I23">
            <v>2</v>
          </cell>
          <cell r="J23">
            <v>1</v>
          </cell>
          <cell r="K23">
            <v>2</v>
          </cell>
          <cell r="L23">
            <v>3</v>
          </cell>
          <cell r="M23">
            <v>4</v>
          </cell>
          <cell r="N23">
            <v>4</v>
          </cell>
          <cell r="O23">
            <v>5</v>
          </cell>
          <cell r="P23">
            <v>3</v>
          </cell>
        </row>
        <row r="24">
          <cell r="G24" t="str">
            <v>105323-CES. DR. SERGIO AGUILAR</v>
          </cell>
          <cell r="H24">
            <v>35</v>
          </cell>
          <cell r="I24">
            <v>28</v>
          </cell>
          <cell r="J24">
            <v>36</v>
          </cell>
          <cell r="K24">
            <v>45</v>
          </cell>
          <cell r="L24">
            <v>34</v>
          </cell>
          <cell r="M24">
            <v>59</v>
          </cell>
          <cell r="N24">
            <v>67</v>
          </cell>
          <cell r="O24">
            <v>112</v>
          </cell>
          <cell r="P24">
            <v>84</v>
          </cell>
        </row>
        <row r="25">
          <cell r="G25" t="str">
            <v>105405-P.S.R. GUANAQUEROS</v>
          </cell>
          <cell r="I25">
            <v>1</v>
          </cell>
          <cell r="J25">
            <v>0</v>
          </cell>
          <cell r="K25">
            <v>3</v>
          </cell>
          <cell r="L25">
            <v>1</v>
          </cell>
          <cell r="M25">
            <v>1</v>
          </cell>
          <cell r="O25">
            <v>0</v>
          </cell>
          <cell r="P25">
            <v>2</v>
          </cell>
        </row>
        <row r="26">
          <cell r="G26" t="str">
            <v>105406-P.S.R. PAN DE AZUCAR</v>
          </cell>
          <cell r="H26">
            <v>0</v>
          </cell>
          <cell r="I26">
            <v>3</v>
          </cell>
          <cell r="J26">
            <v>4</v>
          </cell>
          <cell r="K26">
            <v>5</v>
          </cell>
          <cell r="L26">
            <v>3</v>
          </cell>
          <cell r="M26">
            <v>4</v>
          </cell>
          <cell r="N26">
            <v>6</v>
          </cell>
          <cell r="O26">
            <v>0</v>
          </cell>
          <cell r="P26">
            <v>2</v>
          </cell>
        </row>
        <row r="27">
          <cell r="G27" t="str">
            <v>105705-CECOF EL ALBA</v>
          </cell>
          <cell r="I27">
            <v>0</v>
          </cell>
          <cell r="J27">
            <v>3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0</v>
          </cell>
          <cell r="P27">
            <v>0</v>
          </cell>
        </row>
        <row r="28">
          <cell r="G28" t="str">
            <v>04103-ANDACOLLO</v>
          </cell>
          <cell r="H28">
            <v>1</v>
          </cell>
          <cell r="I28">
            <v>0</v>
          </cell>
          <cell r="K28">
            <v>3</v>
          </cell>
          <cell r="L28">
            <v>2</v>
          </cell>
          <cell r="M28">
            <v>2</v>
          </cell>
          <cell r="N28">
            <v>3</v>
          </cell>
          <cell r="O28">
            <v>7</v>
          </cell>
          <cell r="P28">
            <v>5</v>
          </cell>
        </row>
        <row r="29">
          <cell r="G29" t="str">
            <v>105106-HOSPITAL ANDACOLLO</v>
          </cell>
          <cell r="H29">
            <v>1</v>
          </cell>
          <cell r="I29">
            <v>0</v>
          </cell>
          <cell r="K29">
            <v>3</v>
          </cell>
          <cell r="L29">
            <v>2</v>
          </cell>
          <cell r="M29">
            <v>2</v>
          </cell>
          <cell r="N29">
            <v>3</v>
          </cell>
          <cell r="O29">
            <v>7</v>
          </cell>
          <cell r="P29">
            <v>5</v>
          </cell>
        </row>
        <row r="30">
          <cell r="G30" t="str">
            <v>04104-LA HIGUERA</v>
          </cell>
          <cell r="I30">
            <v>3</v>
          </cell>
          <cell r="J30">
            <v>2</v>
          </cell>
          <cell r="K30">
            <v>1</v>
          </cell>
          <cell r="M30">
            <v>0</v>
          </cell>
          <cell r="P30">
            <v>5</v>
          </cell>
        </row>
        <row r="31">
          <cell r="G31" t="str">
            <v>105314-CES. LA HIGUERA</v>
          </cell>
          <cell r="I31">
            <v>3</v>
          </cell>
          <cell r="J31">
            <v>2</v>
          </cell>
          <cell r="K31">
            <v>1</v>
          </cell>
          <cell r="M31">
            <v>0</v>
          </cell>
          <cell r="P31">
            <v>5</v>
          </cell>
        </row>
        <row r="32">
          <cell r="G32" t="str">
            <v>04105-PAIHUANO</v>
          </cell>
          <cell r="H32">
            <v>1</v>
          </cell>
          <cell r="I32">
            <v>2</v>
          </cell>
          <cell r="J32">
            <v>7</v>
          </cell>
          <cell r="K32">
            <v>8</v>
          </cell>
          <cell r="L32">
            <v>3</v>
          </cell>
          <cell r="M32">
            <v>1</v>
          </cell>
          <cell r="N32">
            <v>4</v>
          </cell>
          <cell r="O32">
            <v>2</v>
          </cell>
          <cell r="P32">
            <v>2</v>
          </cell>
        </row>
        <row r="33">
          <cell r="G33" t="str">
            <v>105306-CES. PAIHUANO</v>
          </cell>
          <cell r="H33">
            <v>1</v>
          </cell>
          <cell r="I33">
            <v>2</v>
          </cell>
          <cell r="J33">
            <v>7</v>
          </cell>
          <cell r="K33">
            <v>8</v>
          </cell>
          <cell r="L33">
            <v>3</v>
          </cell>
          <cell r="M33">
            <v>1</v>
          </cell>
          <cell r="N33">
            <v>4</v>
          </cell>
          <cell r="O33">
            <v>2</v>
          </cell>
          <cell r="P33">
            <v>2</v>
          </cell>
        </row>
        <row r="34">
          <cell r="G34" t="str">
            <v>04106-VICUÑA</v>
          </cell>
          <cell r="H34">
            <v>11</v>
          </cell>
          <cell r="I34">
            <v>13</v>
          </cell>
          <cell r="J34">
            <v>16</v>
          </cell>
          <cell r="K34">
            <v>17</v>
          </cell>
          <cell r="L34">
            <v>25</v>
          </cell>
          <cell r="M34">
            <v>15</v>
          </cell>
          <cell r="N34">
            <v>17</v>
          </cell>
          <cell r="O34">
            <v>20</v>
          </cell>
          <cell r="P34">
            <v>16</v>
          </cell>
        </row>
        <row r="35">
          <cell r="G35" t="str">
            <v>105107-HOSPITAL VICUÑA</v>
          </cell>
          <cell r="H35">
            <v>11</v>
          </cell>
          <cell r="I35">
            <v>13</v>
          </cell>
          <cell r="J35">
            <v>16</v>
          </cell>
          <cell r="K35">
            <v>17</v>
          </cell>
          <cell r="L35">
            <v>19</v>
          </cell>
          <cell r="M35">
            <v>15</v>
          </cell>
          <cell r="N35">
            <v>15</v>
          </cell>
          <cell r="O35">
            <v>13</v>
          </cell>
          <cell r="P35">
            <v>16</v>
          </cell>
        </row>
        <row r="36">
          <cell r="G36" t="str">
            <v>105467-P.S.R. DIAGUITAS</v>
          </cell>
          <cell r="L36">
            <v>1</v>
          </cell>
        </row>
        <row r="37">
          <cell r="G37" t="str">
            <v>105468-P.S.R. EL MOLLE</v>
          </cell>
          <cell r="N37">
            <v>1</v>
          </cell>
          <cell r="O37">
            <v>2</v>
          </cell>
        </row>
        <row r="38">
          <cell r="G38" t="str">
            <v>105469-P.S.R. EL TAMBO</v>
          </cell>
          <cell r="L38">
            <v>1</v>
          </cell>
        </row>
        <row r="39">
          <cell r="G39" t="str">
            <v>105471-P.S.R. PERALILLO</v>
          </cell>
          <cell r="N39">
            <v>1</v>
          </cell>
          <cell r="O39">
            <v>2</v>
          </cell>
        </row>
        <row r="40">
          <cell r="G40" t="str">
            <v>105473-P.S.R. TALCUNA</v>
          </cell>
          <cell r="K40">
            <v>0</v>
          </cell>
          <cell r="L40">
            <v>4</v>
          </cell>
          <cell r="O40">
            <v>1</v>
          </cell>
        </row>
        <row r="41">
          <cell r="G41" t="str">
            <v>105502-P.S.R. CALINGASTA</v>
          </cell>
          <cell r="O41">
            <v>2</v>
          </cell>
        </row>
        <row r="42">
          <cell r="G42" t="str">
            <v>04201-ILLAPEL</v>
          </cell>
          <cell r="H42">
            <v>8</v>
          </cell>
          <cell r="I42">
            <v>17</v>
          </cell>
          <cell r="J42">
            <v>2</v>
          </cell>
          <cell r="K42">
            <v>13</v>
          </cell>
          <cell r="L42">
            <v>13</v>
          </cell>
          <cell r="M42">
            <v>17</v>
          </cell>
          <cell r="N42">
            <v>14</v>
          </cell>
          <cell r="O42">
            <v>16</v>
          </cell>
          <cell r="P42">
            <v>22</v>
          </cell>
        </row>
        <row r="43">
          <cell r="G43" t="str">
            <v>105103-HOSPITAL ILLAPEL</v>
          </cell>
          <cell r="H43">
            <v>8</v>
          </cell>
          <cell r="I43">
            <v>13</v>
          </cell>
          <cell r="J43">
            <v>0</v>
          </cell>
          <cell r="K43">
            <v>11</v>
          </cell>
          <cell r="L43">
            <v>13</v>
          </cell>
          <cell r="M43">
            <v>17</v>
          </cell>
          <cell r="N43">
            <v>13</v>
          </cell>
          <cell r="O43">
            <v>15</v>
          </cell>
          <cell r="P43">
            <v>21</v>
          </cell>
        </row>
        <row r="44">
          <cell r="G44" t="str">
            <v>105326-CESFAM SAN RAFAEL</v>
          </cell>
          <cell r="I44">
            <v>4</v>
          </cell>
          <cell r="J44">
            <v>2</v>
          </cell>
          <cell r="K44">
            <v>0</v>
          </cell>
          <cell r="L44">
            <v>0</v>
          </cell>
          <cell r="N44">
            <v>1</v>
          </cell>
          <cell r="O44">
            <v>1</v>
          </cell>
          <cell r="P44">
            <v>1</v>
          </cell>
        </row>
        <row r="45">
          <cell r="G45" t="str">
            <v>105485-P.S.R. PLAN DE HORNOS</v>
          </cell>
          <cell r="K45">
            <v>2</v>
          </cell>
        </row>
        <row r="46">
          <cell r="G46" t="str">
            <v>105486-P.S.R. TUNGA SUR</v>
          </cell>
          <cell r="I46">
            <v>0</v>
          </cell>
        </row>
        <row r="47">
          <cell r="G47" t="str">
            <v>04202-CANELA</v>
          </cell>
          <cell r="I47">
            <v>1</v>
          </cell>
          <cell r="J47">
            <v>1</v>
          </cell>
          <cell r="L47">
            <v>5</v>
          </cell>
          <cell r="M47">
            <v>8</v>
          </cell>
          <cell r="N47">
            <v>6</v>
          </cell>
          <cell r="O47">
            <v>2</v>
          </cell>
          <cell r="P47">
            <v>4</v>
          </cell>
        </row>
        <row r="48">
          <cell r="G48" t="str">
            <v>105309-CES. RURAL CANELA</v>
          </cell>
          <cell r="I48">
            <v>1</v>
          </cell>
          <cell r="J48">
            <v>1</v>
          </cell>
          <cell r="L48">
            <v>5</v>
          </cell>
          <cell r="M48">
            <v>8</v>
          </cell>
          <cell r="N48">
            <v>6</v>
          </cell>
          <cell r="O48">
            <v>2</v>
          </cell>
          <cell r="P48">
            <v>4</v>
          </cell>
        </row>
        <row r="49">
          <cell r="G49" t="str">
            <v>04203-LOS VILOS</v>
          </cell>
          <cell r="H49">
            <v>7</v>
          </cell>
          <cell r="I49">
            <v>5</v>
          </cell>
          <cell r="J49">
            <v>28</v>
          </cell>
          <cell r="K49">
            <v>7</v>
          </cell>
          <cell r="L49">
            <v>7</v>
          </cell>
          <cell r="M49">
            <v>7</v>
          </cell>
          <cell r="N49">
            <v>12</v>
          </cell>
          <cell r="O49">
            <v>13</v>
          </cell>
          <cell r="P49">
            <v>10</v>
          </cell>
        </row>
        <row r="50">
          <cell r="G50" t="str">
            <v>105108-HOSPITAL LOS VILOS</v>
          </cell>
          <cell r="H50">
            <v>7</v>
          </cell>
          <cell r="I50">
            <v>5</v>
          </cell>
          <cell r="J50">
            <v>20</v>
          </cell>
          <cell r="K50">
            <v>7</v>
          </cell>
          <cell r="L50">
            <v>7</v>
          </cell>
          <cell r="M50">
            <v>7</v>
          </cell>
          <cell r="N50">
            <v>11</v>
          </cell>
          <cell r="O50">
            <v>11</v>
          </cell>
          <cell r="P50">
            <v>10</v>
          </cell>
        </row>
        <row r="51">
          <cell r="G51" t="str">
            <v>105478-P.S.R. CAIMANES                   </v>
          </cell>
          <cell r="J51">
            <v>4</v>
          </cell>
          <cell r="L51">
            <v>0</v>
          </cell>
          <cell r="N51">
            <v>1</v>
          </cell>
        </row>
        <row r="52">
          <cell r="G52" t="str">
            <v>105480-P.S.R. QUILIMARI</v>
          </cell>
          <cell r="J52">
            <v>4</v>
          </cell>
        </row>
        <row r="53">
          <cell r="G53" t="str">
            <v>105481-P.S.R. TILAMA</v>
          </cell>
          <cell r="O53">
            <v>1</v>
          </cell>
        </row>
        <row r="54">
          <cell r="G54" t="str">
            <v>105511-P.S.R. LOS CONDORES</v>
          </cell>
          <cell r="O54">
            <v>1</v>
          </cell>
        </row>
        <row r="55">
          <cell r="G55" t="str">
            <v>04204-SALAMANCA</v>
          </cell>
          <cell r="H55">
            <v>7</v>
          </cell>
          <cell r="I55">
            <v>4</v>
          </cell>
          <cell r="J55">
            <v>4</v>
          </cell>
          <cell r="K55">
            <v>4</v>
          </cell>
          <cell r="L55">
            <v>5</v>
          </cell>
          <cell r="M55">
            <v>7</v>
          </cell>
          <cell r="N55">
            <v>15</v>
          </cell>
          <cell r="O55">
            <v>13</v>
          </cell>
          <cell r="P55">
            <v>8</v>
          </cell>
        </row>
        <row r="56">
          <cell r="G56" t="str">
            <v>105104-HOSPITAL SALAMANCA</v>
          </cell>
          <cell r="H56">
            <v>7</v>
          </cell>
          <cell r="I56">
            <v>3</v>
          </cell>
          <cell r="J56">
            <v>4</v>
          </cell>
          <cell r="K56">
            <v>4</v>
          </cell>
          <cell r="L56">
            <v>5</v>
          </cell>
          <cell r="M56">
            <v>7</v>
          </cell>
          <cell r="N56">
            <v>11</v>
          </cell>
          <cell r="O56">
            <v>12</v>
          </cell>
          <cell r="P56">
            <v>8</v>
          </cell>
        </row>
        <row r="57">
          <cell r="G57" t="str">
            <v>105452-P.S.R. CUNCUMEN                 </v>
          </cell>
          <cell r="I57">
            <v>1</v>
          </cell>
          <cell r="N57">
            <v>1</v>
          </cell>
          <cell r="O57">
            <v>1</v>
          </cell>
        </row>
        <row r="58">
          <cell r="G58" t="str">
            <v>105454-P.S.R. CUNLAGUA</v>
          </cell>
          <cell r="J58">
            <v>0</v>
          </cell>
        </row>
        <row r="59">
          <cell r="G59" t="str">
            <v>105492-P.S.R. CAMISA</v>
          </cell>
          <cell r="N59">
            <v>3</v>
          </cell>
        </row>
        <row r="60">
          <cell r="G60" t="str">
            <v>105501-P.S.R. ARBOLEDA GRANDE</v>
          </cell>
          <cell r="M60">
            <v>0</v>
          </cell>
        </row>
        <row r="61">
          <cell r="G61" t="str">
            <v>04301-OVALLE</v>
          </cell>
          <cell r="H61">
            <v>57</v>
          </cell>
          <cell r="I61">
            <v>76</v>
          </cell>
          <cell r="J61">
            <v>56</v>
          </cell>
          <cell r="K61">
            <v>71</v>
          </cell>
          <cell r="L61">
            <v>74</v>
          </cell>
          <cell r="M61">
            <v>53</v>
          </cell>
          <cell r="N61">
            <v>62</v>
          </cell>
          <cell r="O61">
            <v>77</v>
          </cell>
          <cell r="P61">
            <v>72</v>
          </cell>
        </row>
        <row r="62">
          <cell r="G62" t="str">
            <v>105102-HOSPITAL OVALLE</v>
          </cell>
          <cell r="H62">
            <v>40</v>
          </cell>
          <cell r="I62">
            <v>61</v>
          </cell>
          <cell r="J62">
            <v>37</v>
          </cell>
          <cell r="K62">
            <v>48</v>
          </cell>
          <cell r="L62">
            <v>50</v>
          </cell>
          <cell r="M62">
            <v>42</v>
          </cell>
          <cell r="N62">
            <v>40</v>
          </cell>
          <cell r="O62">
            <v>46</v>
          </cell>
          <cell r="P62">
            <v>53</v>
          </cell>
        </row>
        <row r="63">
          <cell r="G63" t="str">
            <v>105315-CES. RURAL C. DE TAMAYA</v>
          </cell>
          <cell r="H63">
            <v>3</v>
          </cell>
          <cell r="J63">
            <v>2</v>
          </cell>
          <cell r="K63">
            <v>1</v>
          </cell>
          <cell r="P63">
            <v>1</v>
          </cell>
        </row>
        <row r="64">
          <cell r="G64" t="str">
            <v>105317-CES. JORGE JORDAN D.</v>
          </cell>
          <cell r="H64">
            <v>3</v>
          </cell>
          <cell r="I64">
            <v>4</v>
          </cell>
          <cell r="J64">
            <v>3</v>
          </cell>
          <cell r="K64">
            <v>7</v>
          </cell>
          <cell r="L64">
            <v>7</v>
          </cell>
          <cell r="N64">
            <v>12</v>
          </cell>
          <cell r="O64">
            <v>18</v>
          </cell>
          <cell r="P64">
            <v>0</v>
          </cell>
        </row>
        <row r="65">
          <cell r="G65" t="str">
            <v>105322-CES. MARCOS MACUADA</v>
          </cell>
          <cell r="H65">
            <v>9</v>
          </cell>
          <cell r="I65">
            <v>8</v>
          </cell>
          <cell r="J65">
            <v>10</v>
          </cell>
          <cell r="K65">
            <v>8</v>
          </cell>
          <cell r="L65">
            <v>6</v>
          </cell>
          <cell r="M65">
            <v>10</v>
          </cell>
          <cell r="N65">
            <v>8</v>
          </cell>
          <cell r="O65">
            <v>9</v>
          </cell>
          <cell r="P65">
            <v>17</v>
          </cell>
        </row>
        <row r="66">
          <cell r="G66" t="str">
            <v>105324-CES. SOTAQUI</v>
          </cell>
          <cell r="H66">
            <v>2</v>
          </cell>
          <cell r="I66">
            <v>1</v>
          </cell>
          <cell r="J66">
            <v>2</v>
          </cell>
          <cell r="K66">
            <v>4</v>
          </cell>
          <cell r="L66">
            <v>9</v>
          </cell>
          <cell r="O66">
            <v>2</v>
          </cell>
          <cell r="P66">
            <v>0</v>
          </cell>
        </row>
        <row r="67">
          <cell r="G67" t="str">
            <v>105420-P.S.R. LIMARI</v>
          </cell>
          <cell r="K67">
            <v>1</v>
          </cell>
        </row>
        <row r="68">
          <cell r="G68" t="str">
            <v>105422-P.S.R. HORNILLOS</v>
          </cell>
          <cell r="O68">
            <v>1</v>
          </cell>
        </row>
        <row r="69">
          <cell r="G69" t="str">
            <v>105510-P.S.R. RECOLETA</v>
          </cell>
          <cell r="L69">
            <v>1</v>
          </cell>
        </row>
        <row r="70">
          <cell r="G70" t="str">
            <v>105722-CECOF SAN JOSE DE LA DEHESA</v>
          </cell>
          <cell r="I70">
            <v>2</v>
          </cell>
          <cell r="J70">
            <v>1</v>
          </cell>
          <cell r="L70">
            <v>1</v>
          </cell>
          <cell r="M70">
            <v>1</v>
          </cell>
          <cell r="N70">
            <v>2</v>
          </cell>
          <cell r="O70">
            <v>1</v>
          </cell>
          <cell r="P70">
            <v>1</v>
          </cell>
        </row>
        <row r="71">
          <cell r="G71" t="str">
            <v>105723-CECOF LIMARI</v>
          </cell>
          <cell r="J71">
            <v>1</v>
          </cell>
          <cell r="K71">
            <v>2</v>
          </cell>
        </row>
        <row r="72">
          <cell r="G72" t="str">
            <v>04302-COMBARBALÁ</v>
          </cell>
          <cell r="H72">
            <v>4</v>
          </cell>
          <cell r="I72">
            <v>5</v>
          </cell>
          <cell r="J72">
            <v>9</v>
          </cell>
          <cell r="K72">
            <v>6</v>
          </cell>
          <cell r="L72">
            <v>2</v>
          </cell>
          <cell r="M72">
            <v>8</v>
          </cell>
          <cell r="N72">
            <v>8</v>
          </cell>
          <cell r="O72">
            <v>2</v>
          </cell>
          <cell r="P72">
            <v>8</v>
          </cell>
        </row>
        <row r="73">
          <cell r="G73" t="str">
            <v>105105-HOSPITAL COMBARBALA</v>
          </cell>
          <cell r="H73">
            <v>4</v>
          </cell>
          <cell r="I73">
            <v>3</v>
          </cell>
          <cell r="J73">
            <v>5</v>
          </cell>
          <cell r="K73">
            <v>3</v>
          </cell>
          <cell r="L73">
            <v>2</v>
          </cell>
          <cell r="M73">
            <v>5</v>
          </cell>
          <cell r="N73">
            <v>7</v>
          </cell>
          <cell r="P73">
            <v>4</v>
          </cell>
        </row>
        <row r="74">
          <cell r="G74" t="str">
            <v>105434-P.S.R. SAN MARCOS</v>
          </cell>
          <cell r="J74">
            <v>2</v>
          </cell>
          <cell r="K74">
            <v>2</v>
          </cell>
        </row>
        <row r="75">
          <cell r="G75" t="str">
            <v>105441-P.S.R. MANQUEHUA</v>
          </cell>
          <cell r="M75">
            <v>1</v>
          </cell>
        </row>
        <row r="76">
          <cell r="G76" t="str">
            <v>105459-P.S.R. BARRANCAS                </v>
          </cell>
          <cell r="I76">
            <v>2</v>
          </cell>
          <cell r="J76">
            <v>1</v>
          </cell>
          <cell r="K76">
            <v>1</v>
          </cell>
        </row>
        <row r="77">
          <cell r="G77" t="str">
            <v>105460-P.S.R. COGOTI 18</v>
          </cell>
          <cell r="M77">
            <v>1</v>
          </cell>
          <cell r="O77">
            <v>1</v>
          </cell>
          <cell r="P77">
            <v>2</v>
          </cell>
        </row>
        <row r="78">
          <cell r="G78" t="str">
            <v>105462-P.S.R. EL SAUCE</v>
          </cell>
          <cell r="J78">
            <v>1</v>
          </cell>
          <cell r="M78">
            <v>1</v>
          </cell>
        </row>
        <row r="79">
          <cell r="G79" t="str">
            <v>105463-P.S.R. QUILITAPIA</v>
          </cell>
          <cell r="O79">
            <v>1</v>
          </cell>
          <cell r="P79">
            <v>2</v>
          </cell>
        </row>
        <row r="80">
          <cell r="G80" t="str">
            <v>105465-P.S.R. RAMADILLA</v>
          </cell>
          <cell r="N80">
            <v>1</v>
          </cell>
        </row>
        <row r="81">
          <cell r="G81" t="str">
            <v>04303-MONTE PATRIA</v>
          </cell>
          <cell r="H81">
            <v>2</v>
          </cell>
          <cell r="I81">
            <v>2</v>
          </cell>
          <cell r="J81">
            <v>10</v>
          </cell>
          <cell r="K81">
            <v>7</v>
          </cell>
          <cell r="L81">
            <v>4</v>
          </cell>
          <cell r="M81">
            <v>4</v>
          </cell>
          <cell r="N81">
            <v>6</v>
          </cell>
          <cell r="O81">
            <v>7</v>
          </cell>
          <cell r="P81">
            <v>7</v>
          </cell>
        </row>
        <row r="82">
          <cell r="G82" t="str">
            <v>105307-CES. RURAL MONTE PATRIA</v>
          </cell>
          <cell r="H82">
            <v>2</v>
          </cell>
          <cell r="I82">
            <v>2</v>
          </cell>
          <cell r="J82">
            <v>3</v>
          </cell>
          <cell r="K82">
            <v>4</v>
          </cell>
          <cell r="L82">
            <v>1</v>
          </cell>
          <cell r="M82">
            <v>3</v>
          </cell>
          <cell r="N82">
            <v>3</v>
          </cell>
          <cell r="O82">
            <v>2</v>
          </cell>
          <cell r="P82">
            <v>7</v>
          </cell>
        </row>
        <row r="83">
          <cell r="G83" t="str">
            <v>105311-CES. RURAL CHAÑARAL ALTO</v>
          </cell>
          <cell r="L83">
            <v>2</v>
          </cell>
          <cell r="N83">
            <v>1</v>
          </cell>
        </row>
        <row r="84">
          <cell r="G84" t="str">
            <v>105312-CES. RURAL CAREN</v>
          </cell>
          <cell r="H84">
            <v>0</v>
          </cell>
          <cell r="I84">
            <v>0</v>
          </cell>
          <cell r="J84">
            <v>4</v>
          </cell>
          <cell r="K84">
            <v>2</v>
          </cell>
          <cell r="L84">
            <v>0</v>
          </cell>
          <cell r="M84">
            <v>0</v>
          </cell>
          <cell r="O84">
            <v>1</v>
          </cell>
        </row>
        <row r="85">
          <cell r="G85" t="str">
            <v>105318-CES. RURAL EL PALQUI</v>
          </cell>
          <cell r="J85">
            <v>3</v>
          </cell>
          <cell r="K85">
            <v>1</v>
          </cell>
          <cell r="L85">
            <v>1</v>
          </cell>
          <cell r="M85">
            <v>1</v>
          </cell>
          <cell r="N85">
            <v>2</v>
          </cell>
          <cell r="O85">
            <v>4</v>
          </cell>
        </row>
        <row r="86">
          <cell r="G86" t="str">
            <v>04304-PUNITAQUI</v>
          </cell>
          <cell r="H86">
            <v>1</v>
          </cell>
          <cell r="I86">
            <v>2</v>
          </cell>
          <cell r="J86">
            <v>4</v>
          </cell>
          <cell r="K86">
            <v>4</v>
          </cell>
          <cell r="L86">
            <v>3</v>
          </cell>
          <cell r="M86">
            <v>2</v>
          </cell>
          <cell r="N86">
            <v>2</v>
          </cell>
          <cell r="O86">
            <v>6</v>
          </cell>
          <cell r="P86">
            <v>0</v>
          </cell>
        </row>
        <row r="87">
          <cell r="G87" t="str">
            <v>105308-CES. RURAL PUNITAQUI</v>
          </cell>
          <cell r="H87">
            <v>1</v>
          </cell>
          <cell r="I87">
            <v>2</v>
          </cell>
          <cell r="J87">
            <v>4</v>
          </cell>
          <cell r="K87">
            <v>4</v>
          </cell>
          <cell r="L87">
            <v>3</v>
          </cell>
          <cell r="M87">
            <v>2</v>
          </cell>
          <cell r="N87">
            <v>2</v>
          </cell>
          <cell r="O87">
            <v>6</v>
          </cell>
          <cell r="P87">
            <v>0</v>
          </cell>
        </row>
        <row r="88">
          <cell r="G88" t="str">
            <v>04305-RIO HURATDO</v>
          </cell>
          <cell r="H88">
            <v>5</v>
          </cell>
          <cell r="I88">
            <v>7</v>
          </cell>
          <cell r="J88">
            <v>3</v>
          </cell>
          <cell r="O88">
            <v>3</v>
          </cell>
          <cell r="P88">
            <v>7</v>
          </cell>
        </row>
        <row r="89">
          <cell r="G89" t="str">
            <v>105310-CES. RURAL PICHASCA</v>
          </cell>
          <cell r="I89">
            <v>1</v>
          </cell>
          <cell r="J89">
            <v>1</v>
          </cell>
          <cell r="O89">
            <v>3</v>
          </cell>
          <cell r="P89">
            <v>7</v>
          </cell>
        </row>
        <row r="90">
          <cell r="G90" t="str">
            <v>105413-P.S.R. SAMO ALTO</v>
          </cell>
          <cell r="H90">
            <v>2</v>
          </cell>
          <cell r="I90">
            <v>3</v>
          </cell>
          <cell r="J90">
            <v>2</v>
          </cell>
        </row>
        <row r="91">
          <cell r="G91" t="str">
            <v>105503-P.S.R. TABAQUEROS</v>
          </cell>
          <cell r="H91">
            <v>3</v>
          </cell>
          <cell r="I91">
            <v>3</v>
          </cell>
        </row>
        <row r="92">
          <cell r="G92" t="str">
            <v>Total general</v>
          </cell>
          <cell r="H92">
            <v>412</v>
          </cell>
          <cell r="I92">
            <v>429</v>
          </cell>
          <cell r="J92">
            <v>426</v>
          </cell>
          <cell r="K92">
            <v>444</v>
          </cell>
          <cell r="L92">
            <v>391</v>
          </cell>
          <cell r="M92">
            <v>397</v>
          </cell>
          <cell r="N92">
            <v>437</v>
          </cell>
          <cell r="O92">
            <v>519</v>
          </cell>
          <cell r="P92">
            <v>508</v>
          </cell>
        </row>
      </sheetData>
      <sheetData sheetId="12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8541</v>
          </cell>
          <cell r="I4">
            <v>8541</v>
          </cell>
        </row>
        <row r="5">
          <cell r="G5" t="str">
            <v>105100-HOSPITAL LA SERENA</v>
          </cell>
          <cell r="H5">
            <v>365</v>
          </cell>
          <cell r="I5">
            <v>365</v>
          </cell>
        </row>
        <row r="6">
          <cell r="G6" t="str">
            <v>105300-CES. CARDENAL CARO</v>
          </cell>
          <cell r="H6">
            <v>1556</v>
          </cell>
          <cell r="I6">
            <v>1556</v>
          </cell>
        </row>
        <row r="7">
          <cell r="G7" t="str">
            <v>105301-CES. LAS COMPAÑIAS</v>
          </cell>
          <cell r="H7">
            <v>1074</v>
          </cell>
          <cell r="I7">
            <v>1074</v>
          </cell>
        </row>
        <row r="8">
          <cell r="G8" t="str">
            <v>105302-CES. PEDRO AGUIRRE C.</v>
          </cell>
          <cell r="H8">
            <v>1425</v>
          </cell>
          <cell r="I8">
            <v>1425</v>
          </cell>
        </row>
        <row r="9">
          <cell r="G9" t="str">
            <v>105313-CES. SCHAFFHAUSER</v>
          </cell>
          <cell r="H9">
            <v>1601</v>
          </cell>
          <cell r="I9">
            <v>1601</v>
          </cell>
        </row>
        <row r="10">
          <cell r="G10" t="str">
            <v>105319-CES. CARDENAL R.S.H.</v>
          </cell>
          <cell r="H10">
            <v>1122</v>
          </cell>
          <cell r="I10">
            <v>1122</v>
          </cell>
        </row>
        <row r="11">
          <cell r="G11" t="str">
            <v>105325-CESFAM JUAN PABLO II</v>
          </cell>
          <cell r="H11">
            <v>776</v>
          </cell>
          <cell r="I11">
            <v>776</v>
          </cell>
        </row>
        <row r="12">
          <cell r="G12" t="str">
            <v>105400-P.S.R. ALGARROBITO            </v>
          </cell>
          <cell r="H12">
            <v>205</v>
          </cell>
          <cell r="I12">
            <v>205</v>
          </cell>
        </row>
        <row r="13">
          <cell r="G13" t="str">
            <v>105401-P.S.R. LAS ROJAS</v>
          </cell>
          <cell r="H13">
            <v>30</v>
          </cell>
          <cell r="I13">
            <v>30</v>
          </cell>
        </row>
        <row r="14">
          <cell r="G14" t="str">
            <v>105402-P.S.R. EL ROMERO</v>
          </cell>
          <cell r="H14">
            <v>32</v>
          </cell>
          <cell r="I14">
            <v>32</v>
          </cell>
        </row>
        <row r="15">
          <cell r="G15" t="str">
            <v>105499-P.S.R. LAMBERT</v>
          </cell>
          <cell r="H15">
            <v>33</v>
          </cell>
          <cell r="I15">
            <v>33</v>
          </cell>
        </row>
        <row r="16">
          <cell r="G16" t="str">
            <v>105700-CECOF VILLA EL INDIO</v>
          </cell>
          <cell r="H16">
            <v>121</v>
          </cell>
          <cell r="I16">
            <v>121</v>
          </cell>
        </row>
        <row r="17">
          <cell r="G17" t="str">
            <v>105701-CECOF VILLA ALEMANIA</v>
          </cell>
          <cell r="H17">
            <v>64</v>
          </cell>
          <cell r="I17">
            <v>64</v>
          </cell>
        </row>
        <row r="18">
          <cell r="G18" t="str">
            <v>105702-CECOF VILLA LAMBERT</v>
          </cell>
          <cell r="H18">
            <v>137</v>
          </cell>
          <cell r="I18">
            <v>137</v>
          </cell>
        </row>
        <row r="19">
          <cell r="G19" t="str">
            <v>04102-COQUIMBO</v>
          </cell>
          <cell r="H19">
            <v>9844</v>
          </cell>
          <cell r="I19">
            <v>9844</v>
          </cell>
        </row>
        <row r="20">
          <cell r="G20" t="str">
            <v>105101-HOSPITAL COQUIMBO</v>
          </cell>
          <cell r="H20">
            <v>247</v>
          </cell>
          <cell r="I20">
            <v>247</v>
          </cell>
        </row>
        <row r="21">
          <cell r="G21" t="str">
            <v>105303-CES. SAN JUAN</v>
          </cell>
          <cell r="H21">
            <v>1705</v>
          </cell>
          <cell r="I21">
            <v>1705</v>
          </cell>
        </row>
        <row r="22">
          <cell r="G22" t="str">
            <v>105304-CES. SANTA CECILIA</v>
          </cell>
          <cell r="H22">
            <v>1327</v>
          </cell>
          <cell r="I22">
            <v>1327</v>
          </cell>
        </row>
        <row r="23">
          <cell r="G23" t="str">
            <v>105305-CES. TIERRAS BLANCAS</v>
          </cell>
          <cell r="H23">
            <v>3244</v>
          </cell>
          <cell r="I23">
            <v>3244</v>
          </cell>
        </row>
        <row r="24">
          <cell r="G24" t="str">
            <v>105321-CES. RURAL  TONGOY</v>
          </cell>
          <cell r="H24">
            <v>300</v>
          </cell>
          <cell r="I24">
            <v>300</v>
          </cell>
        </row>
        <row r="25">
          <cell r="G25" t="str">
            <v>105323-CES. DR. SERGIO AGUILAR</v>
          </cell>
          <cell r="H25">
            <v>2289</v>
          </cell>
          <cell r="I25">
            <v>2289</v>
          </cell>
        </row>
        <row r="26">
          <cell r="G26" t="str">
            <v>105404-P.S.R. EL TANGUE                         </v>
          </cell>
          <cell r="H26">
            <v>100</v>
          </cell>
          <cell r="I26">
            <v>100</v>
          </cell>
        </row>
        <row r="27">
          <cell r="G27" t="str">
            <v>105405-P.S.R. GUANAQUEROS</v>
          </cell>
          <cell r="H27">
            <v>106</v>
          </cell>
          <cell r="I27">
            <v>106</v>
          </cell>
        </row>
        <row r="28">
          <cell r="G28" t="str">
            <v>105406-P.S.R. PAN DE AZUCAR</v>
          </cell>
          <cell r="H28">
            <v>339</v>
          </cell>
          <cell r="I28">
            <v>339</v>
          </cell>
        </row>
        <row r="29">
          <cell r="G29" t="str">
            <v>105407-P.S.R. TAMBILLOS</v>
          </cell>
          <cell r="H29">
            <v>48</v>
          </cell>
          <cell r="I29">
            <v>48</v>
          </cell>
        </row>
        <row r="30">
          <cell r="G30" t="str">
            <v>105705-CECOF EL ALBA</v>
          </cell>
          <cell r="H30">
            <v>139</v>
          </cell>
          <cell r="I30">
            <v>139</v>
          </cell>
        </row>
        <row r="31">
          <cell r="G31" t="str">
            <v>04103-ANDACOLLO</v>
          </cell>
          <cell r="H31">
            <v>428</v>
          </cell>
          <cell r="I31">
            <v>428</v>
          </cell>
        </row>
        <row r="32">
          <cell r="G32" t="str">
            <v>105106-HOSPITAL ANDACOLLO</v>
          </cell>
          <cell r="H32">
            <v>428</v>
          </cell>
          <cell r="I32">
            <v>428</v>
          </cell>
        </row>
        <row r="33">
          <cell r="G33" t="str">
            <v>04104-LA HIGUERA</v>
          </cell>
          <cell r="H33">
            <v>191</v>
          </cell>
          <cell r="I33">
            <v>191</v>
          </cell>
        </row>
        <row r="34">
          <cell r="G34" t="str">
            <v>105314-CES. LA HIGUERA</v>
          </cell>
          <cell r="H34">
            <v>53</v>
          </cell>
          <cell r="I34">
            <v>53</v>
          </cell>
        </row>
        <row r="35">
          <cell r="G35" t="str">
            <v>105500-P.S.R. CALETA HORNOS        </v>
          </cell>
          <cell r="H35">
            <v>64</v>
          </cell>
          <cell r="I35">
            <v>64</v>
          </cell>
        </row>
        <row r="36">
          <cell r="G36" t="str">
            <v>105505-P.S.R. LOS CHOROS</v>
          </cell>
          <cell r="H36">
            <v>27</v>
          </cell>
          <cell r="I36">
            <v>27</v>
          </cell>
        </row>
        <row r="37">
          <cell r="G37" t="str">
            <v>105506-P.S.R. EL TRAPICHE</v>
          </cell>
          <cell r="H37">
            <v>47</v>
          </cell>
          <cell r="I37">
            <v>47</v>
          </cell>
        </row>
        <row r="38">
          <cell r="G38" t="str">
            <v>04105-PAIHUANO</v>
          </cell>
          <cell r="H38">
            <v>222</v>
          </cell>
          <cell r="I38">
            <v>222</v>
          </cell>
        </row>
        <row r="39">
          <cell r="G39" t="str">
            <v>105306-CES. PAIHUANO</v>
          </cell>
          <cell r="H39">
            <v>118</v>
          </cell>
          <cell r="I39">
            <v>118</v>
          </cell>
        </row>
        <row r="40">
          <cell r="G40" t="str">
            <v>105475-P.S.R. HORCON</v>
          </cell>
          <cell r="H40">
            <v>39</v>
          </cell>
          <cell r="I40">
            <v>39</v>
          </cell>
        </row>
        <row r="41">
          <cell r="G41" t="str">
            <v>105476-P.S.R. MONTE GRANDE</v>
          </cell>
          <cell r="H41">
            <v>14</v>
          </cell>
          <cell r="I41">
            <v>14</v>
          </cell>
        </row>
        <row r="42">
          <cell r="G42" t="str">
            <v>105477-P.S.R. PISCO ELQUI</v>
          </cell>
          <cell r="H42">
            <v>51</v>
          </cell>
          <cell r="I42">
            <v>51</v>
          </cell>
        </row>
        <row r="43">
          <cell r="G43" t="str">
            <v>04106-VICUÑA</v>
          </cell>
          <cell r="H43">
            <v>1344</v>
          </cell>
          <cell r="I43">
            <v>1344</v>
          </cell>
        </row>
        <row r="44">
          <cell r="G44" t="str">
            <v>105107-HOSPITAL VICUÑA</v>
          </cell>
          <cell r="H44">
            <v>685</v>
          </cell>
          <cell r="I44">
            <v>685</v>
          </cell>
        </row>
        <row r="45">
          <cell r="G45" t="str">
            <v>105467-P.S.R. DIAGUITAS</v>
          </cell>
          <cell r="H45">
            <v>80</v>
          </cell>
          <cell r="I45">
            <v>80</v>
          </cell>
        </row>
        <row r="46">
          <cell r="G46" t="str">
            <v>105468-P.S.R. EL MOLLE</v>
          </cell>
          <cell r="H46">
            <v>40</v>
          </cell>
          <cell r="I46">
            <v>40</v>
          </cell>
        </row>
        <row r="47">
          <cell r="G47" t="str">
            <v>105469-P.S.R. EL TAMBO</v>
          </cell>
          <cell r="H47">
            <v>75</v>
          </cell>
          <cell r="I47">
            <v>75</v>
          </cell>
        </row>
        <row r="48">
          <cell r="G48" t="str">
            <v>105470-P.S.R. HUANTA</v>
          </cell>
          <cell r="H48">
            <v>8</v>
          </cell>
          <cell r="I48">
            <v>8</v>
          </cell>
        </row>
        <row r="49">
          <cell r="G49" t="str">
            <v>105471-P.S.R. PERALILLO</v>
          </cell>
          <cell r="H49">
            <v>133</v>
          </cell>
          <cell r="I49">
            <v>133</v>
          </cell>
        </row>
        <row r="50">
          <cell r="G50" t="str">
            <v>105472-P.S.R. RIVADAVIA</v>
          </cell>
          <cell r="H50">
            <v>51</v>
          </cell>
          <cell r="I50">
            <v>51</v>
          </cell>
        </row>
        <row r="51">
          <cell r="G51" t="str">
            <v>105473-P.S.R. TALCUNA</v>
          </cell>
          <cell r="H51">
            <v>48</v>
          </cell>
          <cell r="I51">
            <v>48</v>
          </cell>
        </row>
        <row r="52">
          <cell r="G52" t="str">
            <v>105474-P.S.R. CHAPILCA</v>
          </cell>
          <cell r="H52">
            <v>24</v>
          </cell>
          <cell r="I52">
            <v>24</v>
          </cell>
        </row>
        <row r="53">
          <cell r="G53" t="str">
            <v>105502-P.S.R. CALINGASTA</v>
          </cell>
          <cell r="H53">
            <v>175</v>
          </cell>
          <cell r="I53">
            <v>175</v>
          </cell>
        </row>
        <row r="54">
          <cell r="G54" t="str">
            <v>105509-P.S.R. GUALLIGUAICA</v>
          </cell>
          <cell r="H54">
            <v>25</v>
          </cell>
          <cell r="I54">
            <v>25</v>
          </cell>
        </row>
        <row r="55">
          <cell r="G55" t="str">
            <v>04201-ILLAPEL</v>
          </cell>
          <cell r="H55">
            <v>1240</v>
          </cell>
          <cell r="I55">
            <v>1240</v>
          </cell>
        </row>
        <row r="56">
          <cell r="G56" t="str">
            <v>105103-HOSPITAL ILLAPEL</v>
          </cell>
          <cell r="H56">
            <v>718</v>
          </cell>
          <cell r="I56">
            <v>718</v>
          </cell>
        </row>
        <row r="57">
          <cell r="G57" t="str">
            <v>105326-CESFAM SAN RAFAEL</v>
          </cell>
          <cell r="H57">
            <v>210</v>
          </cell>
          <cell r="I57">
            <v>210</v>
          </cell>
        </row>
        <row r="58">
          <cell r="G58" t="str">
            <v>105443-P.S.R. CARCAMO                   </v>
          </cell>
          <cell r="H58">
            <v>39</v>
          </cell>
          <cell r="I58">
            <v>39</v>
          </cell>
        </row>
        <row r="59">
          <cell r="G59" t="str">
            <v>105444-P.S.R. HUINTIL</v>
          </cell>
          <cell r="H59">
            <v>26</v>
          </cell>
          <cell r="I59">
            <v>26</v>
          </cell>
        </row>
        <row r="60">
          <cell r="G60" t="str">
            <v>105445-P.S.R. LIMAHUIDA</v>
          </cell>
          <cell r="H60">
            <v>21</v>
          </cell>
          <cell r="I60">
            <v>21</v>
          </cell>
        </row>
        <row r="61">
          <cell r="G61" t="str">
            <v>105446-P.S.R. MATANCILLA</v>
          </cell>
          <cell r="H61">
            <v>3</v>
          </cell>
          <cell r="I61">
            <v>3</v>
          </cell>
        </row>
        <row r="62">
          <cell r="G62" t="str">
            <v>105447-P.S.R. PERALILLO</v>
          </cell>
          <cell r="H62">
            <v>25</v>
          </cell>
          <cell r="I62">
            <v>25</v>
          </cell>
        </row>
        <row r="63">
          <cell r="G63" t="str">
            <v>105448-P.S.R. SANTA VIRGINIA</v>
          </cell>
          <cell r="H63">
            <v>15</v>
          </cell>
          <cell r="I63">
            <v>15</v>
          </cell>
        </row>
        <row r="64">
          <cell r="G64" t="str">
            <v>105449-P.S.R. TUNGA NORTE</v>
          </cell>
          <cell r="H64">
            <v>13</v>
          </cell>
          <cell r="I64">
            <v>13</v>
          </cell>
        </row>
        <row r="65">
          <cell r="G65" t="str">
            <v>105485-P.S.R. PLAN DE HORNOS</v>
          </cell>
          <cell r="H65">
            <v>32</v>
          </cell>
          <cell r="I65">
            <v>32</v>
          </cell>
        </row>
        <row r="66">
          <cell r="G66" t="str">
            <v>105486-P.S.R. TUNGA SUR</v>
          </cell>
          <cell r="H66">
            <v>16</v>
          </cell>
          <cell r="I66">
            <v>16</v>
          </cell>
        </row>
        <row r="67">
          <cell r="G67" t="str">
            <v>105487-P.S.R. CAÑAS UNO</v>
          </cell>
          <cell r="H67">
            <v>80</v>
          </cell>
          <cell r="I67">
            <v>80</v>
          </cell>
        </row>
        <row r="68">
          <cell r="G68" t="str">
            <v>105496-P.S.R. PINTACURA SUR</v>
          </cell>
          <cell r="H68">
            <v>23</v>
          </cell>
          <cell r="I68">
            <v>23</v>
          </cell>
        </row>
        <row r="69">
          <cell r="G69" t="str">
            <v>105504-P.S.R. SOCAVON</v>
          </cell>
          <cell r="H69">
            <v>19</v>
          </cell>
          <cell r="I69">
            <v>19</v>
          </cell>
        </row>
        <row r="70">
          <cell r="G70" t="str">
            <v>04202-CANELA</v>
          </cell>
          <cell r="H70">
            <v>414</v>
          </cell>
          <cell r="I70">
            <v>414</v>
          </cell>
        </row>
        <row r="71">
          <cell r="G71" t="str">
            <v>105309-CES. RURAL CANELA</v>
          </cell>
          <cell r="H71">
            <v>196</v>
          </cell>
          <cell r="I71">
            <v>196</v>
          </cell>
        </row>
        <row r="72">
          <cell r="G72" t="str">
            <v>105450-P.S.R. MINCHA NORTE            </v>
          </cell>
          <cell r="H72">
            <v>90</v>
          </cell>
          <cell r="I72">
            <v>90</v>
          </cell>
        </row>
        <row r="73">
          <cell r="G73" t="str">
            <v>105451-P.S.R. AGUA FRIA</v>
          </cell>
          <cell r="H73">
            <v>13</v>
          </cell>
          <cell r="I73">
            <v>13</v>
          </cell>
        </row>
        <row r="74">
          <cell r="G74" t="str">
            <v>105482-P.S.R. CANELA ALTA</v>
          </cell>
          <cell r="H74">
            <v>51</v>
          </cell>
          <cell r="I74">
            <v>51</v>
          </cell>
        </row>
        <row r="75">
          <cell r="G75" t="str">
            <v>105483-P.S.R. LOS RULOS</v>
          </cell>
          <cell r="H75">
            <v>12</v>
          </cell>
          <cell r="I75">
            <v>12</v>
          </cell>
        </row>
        <row r="76">
          <cell r="G76" t="str">
            <v>105484-P.S.R. HUENTELAUQUEN</v>
          </cell>
          <cell r="H76">
            <v>28</v>
          </cell>
          <cell r="I76">
            <v>28</v>
          </cell>
        </row>
        <row r="77">
          <cell r="G77" t="str">
            <v>105488-P.S.R. ESPIRITU SANTO</v>
          </cell>
          <cell r="H77">
            <v>5</v>
          </cell>
          <cell r="I77">
            <v>5</v>
          </cell>
        </row>
        <row r="78">
          <cell r="G78" t="str">
            <v>105493-P.S.R. MINCHA SUR</v>
          </cell>
          <cell r="H78">
            <v>11</v>
          </cell>
          <cell r="I78">
            <v>11</v>
          </cell>
        </row>
        <row r="79">
          <cell r="G79" t="str">
            <v>105497-P.S.R. JABONERIA</v>
          </cell>
          <cell r="H79">
            <v>7</v>
          </cell>
          <cell r="I79">
            <v>7</v>
          </cell>
        </row>
        <row r="80">
          <cell r="G80" t="str">
            <v>105498-P.S.R. QUEBRADA DE LINARES</v>
          </cell>
          <cell r="H80">
            <v>1</v>
          </cell>
          <cell r="I80">
            <v>1</v>
          </cell>
        </row>
        <row r="81">
          <cell r="G81" t="str">
            <v>04203-LOS VILOS</v>
          </cell>
          <cell r="H81">
            <v>915</v>
          </cell>
          <cell r="I81">
            <v>915</v>
          </cell>
        </row>
        <row r="82">
          <cell r="G82" t="str">
            <v>105108-HOSPITAL LOS VILOS</v>
          </cell>
          <cell r="H82">
            <v>657</v>
          </cell>
          <cell r="I82">
            <v>657</v>
          </cell>
        </row>
        <row r="83">
          <cell r="G83" t="str">
            <v>105478-P.S.R. CAIMANES                   </v>
          </cell>
          <cell r="H83">
            <v>129</v>
          </cell>
          <cell r="I83">
            <v>129</v>
          </cell>
        </row>
        <row r="84">
          <cell r="G84" t="str">
            <v>105479-P.S.R. GUANGUALI</v>
          </cell>
          <cell r="H84">
            <v>23</v>
          </cell>
          <cell r="I84">
            <v>23</v>
          </cell>
        </row>
        <row r="85">
          <cell r="G85" t="str">
            <v>105480-P.S.R. QUILIMARI</v>
          </cell>
          <cell r="H85">
            <v>84</v>
          </cell>
          <cell r="I85">
            <v>84</v>
          </cell>
        </row>
        <row r="86">
          <cell r="G86" t="str">
            <v>105481-P.S.R. TILAMA</v>
          </cell>
          <cell r="H86">
            <v>8</v>
          </cell>
          <cell r="I86">
            <v>8</v>
          </cell>
        </row>
        <row r="87">
          <cell r="G87" t="str">
            <v>105511-P.S.R. LOS CONDORES</v>
          </cell>
          <cell r="H87">
            <v>14</v>
          </cell>
          <cell r="I87">
            <v>14</v>
          </cell>
        </row>
        <row r="88">
          <cell r="G88" t="str">
            <v>04204-SALAMANCA</v>
          </cell>
          <cell r="H88">
            <v>1296</v>
          </cell>
          <cell r="I88">
            <v>1296</v>
          </cell>
        </row>
        <row r="89">
          <cell r="G89" t="str">
            <v>105104-HOSPITAL SALAMANCA</v>
          </cell>
          <cell r="H89">
            <v>660</v>
          </cell>
          <cell r="I89">
            <v>660</v>
          </cell>
        </row>
        <row r="90">
          <cell r="G90" t="str">
            <v>105452-P.S.R. CUNCUMEN                 </v>
          </cell>
          <cell r="H90">
            <v>278</v>
          </cell>
          <cell r="I90">
            <v>278</v>
          </cell>
        </row>
        <row r="91">
          <cell r="G91" t="str">
            <v>105453-P.S.R. TRANQUILLA</v>
          </cell>
          <cell r="H91">
            <v>37</v>
          </cell>
          <cell r="I91">
            <v>37</v>
          </cell>
        </row>
        <row r="92">
          <cell r="G92" t="str">
            <v>105454-P.S.R. CUNLAGUA</v>
          </cell>
          <cell r="H92">
            <v>14</v>
          </cell>
          <cell r="I92">
            <v>14</v>
          </cell>
        </row>
        <row r="93">
          <cell r="G93" t="str">
            <v>105455-P.S.R. CHILLEPIN</v>
          </cell>
          <cell r="H93">
            <v>62</v>
          </cell>
          <cell r="I93">
            <v>62</v>
          </cell>
        </row>
        <row r="94">
          <cell r="G94" t="str">
            <v>105456-P.S.R. LLIMPO</v>
          </cell>
          <cell r="H94">
            <v>46</v>
          </cell>
          <cell r="I94">
            <v>46</v>
          </cell>
        </row>
        <row r="95">
          <cell r="G95" t="str">
            <v>105457-P.S.R. SAN AGUSTIN</v>
          </cell>
          <cell r="H95">
            <v>35</v>
          </cell>
          <cell r="I95">
            <v>35</v>
          </cell>
        </row>
        <row r="96">
          <cell r="G96" t="str">
            <v>105458-P.S.R. TAHUINCO</v>
          </cell>
          <cell r="H96">
            <v>40</v>
          </cell>
          <cell r="I96">
            <v>40</v>
          </cell>
        </row>
        <row r="97">
          <cell r="G97" t="str">
            <v>105491-P.S.R. QUELEN BAJO</v>
          </cell>
          <cell r="H97">
            <v>43</v>
          </cell>
          <cell r="I97">
            <v>43</v>
          </cell>
        </row>
        <row r="98">
          <cell r="G98" t="str">
            <v>105492-P.S.R. CAMISA</v>
          </cell>
          <cell r="H98">
            <v>22</v>
          </cell>
          <cell r="I98">
            <v>22</v>
          </cell>
        </row>
        <row r="99">
          <cell r="G99" t="str">
            <v>105501-P.S.R. ARBOLEDA GRANDE</v>
          </cell>
          <cell r="H99">
            <v>59</v>
          </cell>
          <cell r="I99">
            <v>59</v>
          </cell>
        </row>
        <row r="100">
          <cell r="G100" t="str">
            <v>04301-OVALLE</v>
          </cell>
          <cell r="H100">
            <v>4859</v>
          </cell>
          <cell r="I100">
            <v>4859</v>
          </cell>
        </row>
        <row r="101">
          <cell r="G101" t="str">
            <v>105315-CES. RURAL C. DE TAMAYA</v>
          </cell>
          <cell r="H101">
            <v>268</v>
          </cell>
          <cell r="I101">
            <v>268</v>
          </cell>
        </row>
        <row r="102">
          <cell r="G102" t="str">
            <v>105317-CES. JORGE JORDAN D.</v>
          </cell>
          <cell r="H102">
            <v>1304</v>
          </cell>
          <cell r="I102">
            <v>1304</v>
          </cell>
        </row>
        <row r="103">
          <cell r="G103" t="str">
            <v>105322-CES. MARCOS MACUADA</v>
          </cell>
          <cell r="H103">
            <v>1803</v>
          </cell>
          <cell r="I103">
            <v>1803</v>
          </cell>
        </row>
        <row r="104">
          <cell r="G104" t="str">
            <v>105324-CES. SOTAQUI</v>
          </cell>
          <cell r="H104">
            <v>302</v>
          </cell>
          <cell r="I104">
            <v>302</v>
          </cell>
        </row>
        <row r="105">
          <cell r="G105" t="str">
            <v>105415-P.S.R. BARRAZA</v>
          </cell>
          <cell r="H105">
            <v>72</v>
          </cell>
          <cell r="I105">
            <v>72</v>
          </cell>
        </row>
        <row r="106">
          <cell r="G106" t="str">
            <v>105416-P.S.R. CAMARICO                  </v>
          </cell>
          <cell r="H106">
            <v>89</v>
          </cell>
          <cell r="I106">
            <v>89</v>
          </cell>
        </row>
        <row r="107">
          <cell r="G107" t="str">
            <v>105417-P.S.R. ALCONES BAJOS</v>
          </cell>
          <cell r="H107">
            <v>28</v>
          </cell>
          <cell r="I107">
            <v>28</v>
          </cell>
        </row>
        <row r="108">
          <cell r="G108" t="str">
            <v>105419-P.S.R. LAS SOSSAS</v>
          </cell>
          <cell r="H108">
            <v>45</v>
          </cell>
          <cell r="I108">
            <v>45</v>
          </cell>
        </row>
        <row r="109">
          <cell r="G109" t="str">
            <v>105420-P.S.R. LIMARI</v>
          </cell>
          <cell r="H109">
            <v>111</v>
          </cell>
          <cell r="I109">
            <v>111</v>
          </cell>
        </row>
        <row r="110">
          <cell r="G110" t="str">
            <v>105422-P.S.R. HORNILLOS</v>
          </cell>
          <cell r="H110">
            <v>23</v>
          </cell>
          <cell r="I110">
            <v>23</v>
          </cell>
        </row>
        <row r="111">
          <cell r="G111" t="str">
            <v>105437-P.S.R. CHALINGA</v>
          </cell>
          <cell r="H111">
            <v>34</v>
          </cell>
          <cell r="I111">
            <v>34</v>
          </cell>
        </row>
        <row r="112">
          <cell r="G112" t="str">
            <v>105439-P.S.R. CERRO BLANCO</v>
          </cell>
          <cell r="H112">
            <v>15</v>
          </cell>
          <cell r="I112">
            <v>15</v>
          </cell>
        </row>
        <row r="113">
          <cell r="G113" t="str">
            <v>105507-P.S.R. HUAMALATA</v>
          </cell>
          <cell r="H113">
            <v>101</v>
          </cell>
          <cell r="I113">
            <v>101</v>
          </cell>
        </row>
        <row r="114">
          <cell r="G114" t="str">
            <v>105510-P.S.R. RECOLETA</v>
          </cell>
          <cell r="H114">
            <v>80</v>
          </cell>
          <cell r="I114">
            <v>80</v>
          </cell>
        </row>
        <row r="115">
          <cell r="G115" t="str">
            <v>105722-CECOF SAN JOSE DE LA DEHESA</v>
          </cell>
          <cell r="H115">
            <v>280</v>
          </cell>
          <cell r="I115">
            <v>280</v>
          </cell>
        </row>
        <row r="116">
          <cell r="G116" t="str">
            <v>105723-CECOF LIMARI</v>
          </cell>
          <cell r="H116">
            <v>304</v>
          </cell>
          <cell r="I116">
            <v>304</v>
          </cell>
        </row>
        <row r="117">
          <cell r="G117" t="str">
            <v>04302-COMBARBALÁ</v>
          </cell>
          <cell r="H117">
            <v>703</v>
          </cell>
          <cell r="I117">
            <v>703</v>
          </cell>
        </row>
        <row r="118">
          <cell r="G118" t="str">
            <v>105105-HOSPITAL COMBARBALA</v>
          </cell>
          <cell r="H118">
            <v>387</v>
          </cell>
          <cell r="I118">
            <v>387</v>
          </cell>
        </row>
        <row r="119">
          <cell r="G119" t="str">
            <v>105433-P.S.R. SAN LORENZO</v>
          </cell>
          <cell r="H119">
            <v>4</v>
          </cell>
          <cell r="I119">
            <v>4</v>
          </cell>
        </row>
        <row r="120">
          <cell r="G120" t="str">
            <v>105434-P.S.R. SAN MARCOS</v>
          </cell>
          <cell r="H120">
            <v>38</v>
          </cell>
          <cell r="I120">
            <v>38</v>
          </cell>
        </row>
        <row r="121">
          <cell r="G121" t="str">
            <v>105441-P.S.R. MANQUEHUA</v>
          </cell>
          <cell r="H121">
            <v>36</v>
          </cell>
          <cell r="I121">
            <v>36</v>
          </cell>
        </row>
        <row r="122">
          <cell r="G122" t="str">
            <v>105459-P.S.R. BARRANCAS                </v>
          </cell>
          <cell r="H122">
            <v>35</v>
          </cell>
          <cell r="I122">
            <v>35</v>
          </cell>
        </row>
        <row r="123">
          <cell r="G123" t="str">
            <v>105460-P.S.R. COGOTI 18</v>
          </cell>
          <cell r="H123">
            <v>50</v>
          </cell>
          <cell r="I123">
            <v>50</v>
          </cell>
        </row>
        <row r="124">
          <cell r="G124" t="str">
            <v>105461-P.S.R. EL HUACHO</v>
          </cell>
          <cell r="H124">
            <v>13</v>
          </cell>
          <cell r="I124">
            <v>13</v>
          </cell>
        </row>
        <row r="125">
          <cell r="G125" t="str">
            <v>105462-P.S.R. EL SAUCE</v>
          </cell>
          <cell r="H125">
            <v>30</v>
          </cell>
          <cell r="I125">
            <v>30</v>
          </cell>
        </row>
        <row r="126">
          <cell r="G126" t="str">
            <v>105463-P.S.R. QUILITAPIA</v>
          </cell>
          <cell r="H126">
            <v>54</v>
          </cell>
          <cell r="I126">
            <v>54</v>
          </cell>
        </row>
        <row r="127">
          <cell r="G127" t="str">
            <v>105464-P.S.R. LA LIGUA</v>
          </cell>
          <cell r="H127">
            <v>27</v>
          </cell>
          <cell r="I127">
            <v>27</v>
          </cell>
        </row>
        <row r="128">
          <cell r="G128" t="str">
            <v>105465-P.S.R. RAMADILLA</v>
          </cell>
          <cell r="H128">
            <v>14</v>
          </cell>
          <cell r="I128">
            <v>14</v>
          </cell>
        </row>
        <row r="129">
          <cell r="G129" t="str">
            <v>105466-P.S.R. VALLE HERMOSO</v>
          </cell>
          <cell r="H129">
            <v>12</v>
          </cell>
          <cell r="I129">
            <v>12</v>
          </cell>
        </row>
        <row r="130">
          <cell r="G130" t="str">
            <v>105490-P.S.R. EL DURAZNO</v>
          </cell>
          <cell r="H130">
            <v>3</v>
          </cell>
          <cell r="I130">
            <v>3</v>
          </cell>
        </row>
        <row r="131">
          <cell r="G131" t="str">
            <v>04303-MONTE PATRIA</v>
          </cell>
          <cell r="H131">
            <v>1475</v>
          </cell>
          <cell r="I131">
            <v>1475</v>
          </cell>
        </row>
        <row r="132">
          <cell r="G132" t="str">
            <v>105307-CES. RURAL MONTE PATRIA</v>
          </cell>
          <cell r="H132">
            <v>439</v>
          </cell>
          <cell r="I132">
            <v>439</v>
          </cell>
        </row>
        <row r="133">
          <cell r="G133" t="str">
            <v>105311-CES. RURAL CHAÑARAL ALTO</v>
          </cell>
          <cell r="H133">
            <v>162</v>
          </cell>
          <cell r="I133">
            <v>162</v>
          </cell>
        </row>
        <row r="134">
          <cell r="G134" t="str">
            <v>105312-CES. RURAL CAREN</v>
          </cell>
          <cell r="H134">
            <v>126</v>
          </cell>
          <cell r="I134">
            <v>126</v>
          </cell>
        </row>
        <row r="135">
          <cell r="G135" t="str">
            <v>105318-CES. RURAL EL PALQUI</v>
          </cell>
          <cell r="H135">
            <v>428</v>
          </cell>
          <cell r="I135">
            <v>428</v>
          </cell>
        </row>
        <row r="136">
          <cell r="G136" t="str">
            <v>105425-P.S.R. CHILECITO</v>
          </cell>
          <cell r="H136">
            <v>29</v>
          </cell>
          <cell r="I136">
            <v>29</v>
          </cell>
        </row>
        <row r="137">
          <cell r="G137" t="str">
            <v>105427-P.S.R. HACIENDA VALDIVIA</v>
          </cell>
          <cell r="H137">
            <v>28</v>
          </cell>
          <cell r="I137">
            <v>28</v>
          </cell>
        </row>
        <row r="138">
          <cell r="G138" t="str">
            <v>105428-P.S.R. HUATULAME</v>
          </cell>
          <cell r="H138">
            <v>57</v>
          </cell>
          <cell r="I138">
            <v>57</v>
          </cell>
        </row>
        <row r="139">
          <cell r="G139" t="str">
            <v>105430-P.S.R. MIALQUI</v>
          </cell>
          <cell r="H139">
            <v>21</v>
          </cell>
          <cell r="I139">
            <v>21</v>
          </cell>
        </row>
        <row r="140">
          <cell r="G140" t="str">
            <v>105431-P.S.R. PEDREGAL</v>
          </cell>
          <cell r="H140">
            <v>35</v>
          </cell>
          <cell r="I140">
            <v>35</v>
          </cell>
        </row>
        <row r="141">
          <cell r="G141" t="str">
            <v>105432-P.S.R. RAPEL</v>
          </cell>
          <cell r="H141">
            <v>53</v>
          </cell>
          <cell r="I141">
            <v>53</v>
          </cell>
        </row>
        <row r="142">
          <cell r="G142" t="str">
            <v>105435-P.S.R. TULAHUEN</v>
          </cell>
          <cell r="H142">
            <v>67</v>
          </cell>
          <cell r="I142">
            <v>67</v>
          </cell>
        </row>
        <row r="143">
          <cell r="G143" t="str">
            <v>105436-P.S.R. EL MAITEN</v>
          </cell>
          <cell r="H143">
            <v>21</v>
          </cell>
          <cell r="I143">
            <v>21</v>
          </cell>
        </row>
        <row r="144">
          <cell r="G144" t="str">
            <v>105489-P.S.R. RAMADAS DE TULAHUEN</v>
          </cell>
          <cell r="H144">
            <v>9</v>
          </cell>
          <cell r="I144">
            <v>9</v>
          </cell>
        </row>
        <row r="145">
          <cell r="G145" t="str">
            <v>04304-PUNITAQUI</v>
          </cell>
          <cell r="H145">
            <v>624</v>
          </cell>
          <cell r="I145">
            <v>624</v>
          </cell>
        </row>
        <row r="146">
          <cell r="G146" t="str">
            <v>105308-CES. RURAL PUNITAQUI</v>
          </cell>
          <cell r="H146">
            <v>553</v>
          </cell>
          <cell r="I146">
            <v>553</v>
          </cell>
        </row>
        <row r="147">
          <cell r="G147" t="str">
            <v>105440-P.S.R. DIVISADERO</v>
          </cell>
          <cell r="H147">
            <v>18</v>
          </cell>
          <cell r="I147">
            <v>18</v>
          </cell>
        </row>
        <row r="148">
          <cell r="G148" t="str">
            <v>105508-P.S.R. EL PARRAL DE QUILES  </v>
          </cell>
          <cell r="H148">
            <v>53</v>
          </cell>
          <cell r="I148">
            <v>53</v>
          </cell>
        </row>
        <row r="149">
          <cell r="G149" t="str">
            <v>04305-RIO HURATDO</v>
          </cell>
          <cell r="H149">
            <v>262</v>
          </cell>
          <cell r="I149">
            <v>262</v>
          </cell>
        </row>
        <row r="150">
          <cell r="G150" t="str">
            <v>105310-CES. RURAL PICHASCA</v>
          </cell>
          <cell r="H150">
            <v>118</v>
          </cell>
          <cell r="I150">
            <v>118</v>
          </cell>
        </row>
        <row r="151">
          <cell r="G151" t="str">
            <v>105409-P.S.R. EL CHAÑAR</v>
          </cell>
          <cell r="H151">
            <v>18</v>
          </cell>
          <cell r="I151">
            <v>18</v>
          </cell>
        </row>
        <row r="152">
          <cell r="G152" t="str">
            <v>105410-P.S.R. HURTADO</v>
          </cell>
          <cell r="H152">
            <v>23</v>
          </cell>
          <cell r="I152">
            <v>23</v>
          </cell>
        </row>
        <row r="153">
          <cell r="G153" t="str">
            <v>105411-P.S.R. LAS BREAS</v>
          </cell>
          <cell r="H153">
            <v>8</v>
          </cell>
          <cell r="I153">
            <v>8</v>
          </cell>
        </row>
        <row r="154">
          <cell r="G154" t="str">
            <v>105413-P.S.R. SAMO ALTO</v>
          </cell>
          <cell r="H154">
            <v>48</v>
          </cell>
          <cell r="I154">
            <v>48</v>
          </cell>
        </row>
        <row r="155">
          <cell r="G155" t="str">
            <v>105414-P.S.R. SERON</v>
          </cell>
          <cell r="H155">
            <v>29</v>
          </cell>
          <cell r="I155">
            <v>29</v>
          </cell>
        </row>
        <row r="156">
          <cell r="G156" t="str">
            <v>105503-P.S.R. TABAQUEROS</v>
          </cell>
          <cell r="H156">
            <v>18</v>
          </cell>
          <cell r="I156">
            <v>18</v>
          </cell>
        </row>
        <row r="157">
          <cell r="G157" t="str">
            <v>Total general</v>
          </cell>
          <cell r="H157">
            <v>32358</v>
          </cell>
          <cell r="I157">
            <v>32358</v>
          </cell>
        </row>
      </sheetData>
      <sheetData sheetId="13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</row>
        <row r="4">
          <cell r="G4" t="str">
            <v>04101-LA SERENA</v>
          </cell>
          <cell r="H4">
            <v>51</v>
          </cell>
          <cell r="I4">
            <v>62</v>
          </cell>
          <cell r="J4">
            <v>127</v>
          </cell>
          <cell r="K4">
            <v>85</v>
          </cell>
          <cell r="L4">
            <v>67</v>
          </cell>
          <cell r="M4">
            <v>84</v>
          </cell>
          <cell r="N4">
            <v>66</v>
          </cell>
          <cell r="O4">
            <v>92</v>
          </cell>
        </row>
        <row r="5">
          <cell r="G5" t="str">
            <v>105300-CES. CARDENAL CARO</v>
          </cell>
          <cell r="I5">
            <v>2</v>
          </cell>
          <cell r="J5">
            <v>6</v>
          </cell>
          <cell r="K5">
            <v>23</v>
          </cell>
          <cell r="L5">
            <v>8</v>
          </cell>
          <cell r="M5">
            <v>5</v>
          </cell>
          <cell r="N5">
            <v>8</v>
          </cell>
          <cell r="O5">
            <v>5</v>
          </cell>
        </row>
        <row r="6">
          <cell r="G6" t="str">
            <v>105301-CES. LAS COMPAÑIAS</v>
          </cell>
          <cell r="H6">
            <v>15</v>
          </cell>
          <cell r="I6">
            <v>17</v>
          </cell>
          <cell r="J6">
            <v>18</v>
          </cell>
          <cell r="K6">
            <v>16</v>
          </cell>
          <cell r="L6">
            <v>21</v>
          </cell>
          <cell r="M6">
            <v>16</v>
          </cell>
          <cell r="N6">
            <v>16</v>
          </cell>
          <cell r="O6">
            <v>11</v>
          </cell>
        </row>
        <row r="7">
          <cell r="G7" t="str">
            <v>105302-CES. PEDRO AGUIRRE C.</v>
          </cell>
          <cell r="H7">
            <v>9</v>
          </cell>
          <cell r="I7">
            <v>17</v>
          </cell>
          <cell r="J7">
            <v>18</v>
          </cell>
          <cell r="K7">
            <v>15</v>
          </cell>
          <cell r="L7">
            <v>18</v>
          </cell>
          <cell r="M7">
            <v>5</v>
          </cell>
          <cell r="N7">
            <v>12</v>
          </cell>
          <cell r="O7">
            <v>9</v>
          </cell>
        </row>
        <row r="8">
          <cell r="G8" t="str">
            <v>105313-CES. SCHAFFHAUSER</v>
          </cell>
          <cell r="H8">
            <v>15</v>
          </cell>
          <cell r="I8">
            <v>6</v>
          </cell>
          <cell r="J8">
            <v>15</v>
          </cell>
          <cell r="K8">
            <v>7</v>
          </cell>
          <cell r="L8">
            <v>2</v>
          </cell>
          <cell r="M8">
            <v>6</v>
          </cell>
          <cell r="N8">
            <v>3</v>
          </cell>
          <cell r="O8">
            <v>14</v>
          </cell>
        </row>
        <row r="9">
          <cell r="G9" t="str">
            <v>105319-CES. CARDENAL R.S.H.</v>
          </cell>
          <cell r="H9">
            <v>10</v>
          </cell>
          <cell r="I9">
            <v>7</v>
          </cell>
          <cell r="J9">
            <v>20</v>
          </cell>
          <cell r="K9">
            <v>21</v>
          </cell>
          <cell r="L9">
            <v>15</v>
          </cell>
          <cell r="M9">
            <v>24</v>
          </cell>
          <cell r="N9">
            <v>17</v>
          </cell>
          <cell r="O9">
            <v>24</v>
          </cell>
        </row>
        <row r="10">
          <cell r="G10" t="str">
            <v>105325-CESFAM JUAN PABLO II</v>
          </cell>
          <cell r="I10">
            <v>8</v>
          </cell>
          <cell r="J10">
            <v>42</v>
          </cell>
          <cell r="M10">
            <v>23</v>
          </cell>
          <cell r="O10">
            <v>18</v>
          </cell>
        </row>
        <row r="11">
          <cell r="G11" t="str">
            <v>105400-P.S.R. ALGARROBITO            </v>
          </cell>
          <cell r="H11">
            <v>1</v>
          </cell>
          <cell r="I11">
            <v>2</v>
          </cell>
          <cell r="J11">
            <v>4</v>
          </cell>
          <cell r="K11">
            <v>2</v>
          </cell>
          <cell r="L11">
            <v>2</v>
          </cell>
          <cell r="M11">
            <v>2</v>
          </cell>
          <cell r="N11">
            <v>4</v>
          </cell>
          <cell r="O11">
            <v>4</v>
          </cell>
        </row>
        <row r="12">
          <cell r="G12" t="str">
            <v>105402-P.S.R. EL ROMERO</v>
          </cell>
          <cell r="J12">
            <v>1</v>
          </cell>
        </row>
        <row r="13">
          <cell r="G13" t="str">
            <v>105499-P.S.R. LAMBERT</v>
          </cell>
          <cell r="I13">
            <v>1</v>
          </cell>
          <cell r="N13">
            <v>2</v>
          </cell>
        </row>
        <row r="14">
          <cell r="G14" t="str">
            <v>105700-CECOF VILLA EL INDIO</v>
          </cell>
          <cell r="J14">
            <v>1</v>
          </cell>
          <cell r="N14">
            <v>3</v>
          </cell>
          <cell r="O14">
            <v>1</v>
          </cell>
        </row>
        <row r="15">
          <cell r="G15" t="str">
            <v>105701-CECOF VILLA ALEMANIA</v>
          </cell>
          <cell r="I15">
            <v>1</v>
          </cell>
          <cell r="J15">
            <v>1</v>
          </cell>
          <cell r="K15">
            <v>1</v>
          </cell>
          <cell r="M15">
            <v>1</v>
          </cell>
          <cell r="N15">
            <v>1</v>
          </cell>
          <cell r="O15">
            <v>2</v>
          </cell>
        </row>
        <row r="16">
          <cell r="G16" t="str">
            <v>105702-CECOF VILLA LAMBERT</v>
          </cell>
          <cell r="H16">
            <v>1</v>
          </cell>
          <cell r="I16">
            <v>1</v>
          </cell>
          <cell r="J16">
            <v>1</v>
          </cell>
          <cell r="L16">
            <v>1</v>
          </cell>
          <cell r="M16">
            <v>2</v>
          </cell>
          <cell r="O16">
            <v>4</v>
          </cell>
        </row>
        <row r="17">
          <cell r="G17" t="str">
            <v>04102-COQUIMBO</v>
          </cell>
          <cell r="H17">
            <v>79</v>
          </cell>
          <cell r="I17">
            <v>99</v>
          </cell>
          <cell r="J17">
            <v>97</v>
          </cell>
          <cell r="K17">
            <v>103</v>
          </cell>
          <cell r="L17">
            <v>123</v>
          </cell>
          <cell r="M17">
            <v>66</v>
          </cell>
          <cell r="N17">
            <v>132</v>
          </cell>
          <cell r="O17">
            <v>109</v>
          </cell>
        </row>
        <row r="18">
          <cell r="G18" t="str">
            <v>105303-CES. SAN JUAN</v>
          </cell>
          <cell r="H18">
            <v>19</v>
          </cell>
          <cell r="I18">
            <v>22</v>
          </cell>
          <cell r="J18">
            <v>31</v>
          </cell>
          <cell r="K18">
            <v>30</v>
          </cell>
          <cell r="L18">
            <v>23</v>
          </cell>
          <cell r="M18">
            <v>20</v>
          </cell>
          <cell r="N18">
            <v>35</v>
          </cell>
          <cell r="O18">
            <v>17</v>
          </cell>
        </row>
        <row r="19">
          <cell r="G19" t="str">
            <v>105304-CES. SANTA CECILIA</v>
          </cell>
          <cell r="H19">
            <v>4</v>
          </cell>
          <cell r="I19">
            <v>10</v>
          </cell>
          <cell r="J19">
            <v>9</v>
          </cell>
          <cell r="K19">
            <v>9</v>
          </cell>
          <cell r="L19">
            <v>20</v>
          </cell>
          <cell r="M19">
            <v>9</v>
          </cell>
          <cell r="N19">
            <v>6</v>
          </cell>
          <cell r="O19">
            <v>14</v>
          </cell>
        </row>
        <row r="20">
          <cell r="G20" t="str">
            <v>105305-CES. TIERRAS BLANCAS</v>
          </cell>
          <cell r="H20">
            <v>24</v>
          </cell>
          <cell r="I20">
            <v>31</v>
          </cell>
          <cell r="J20">
            <v>28</v>
          </cell>
          <cell r="K20">
            <v>20</v>
          </cell>
          <cell r="L20">
            <v>39</v>
          </cell>
          <cell r="M20">
            <v>16</v>
          </cell>
          <cell r="N20">
            <v>40</v>
          </cell>
          <cell r="O20">
            <v>29</v>
          </cell>
        </row>
        <row r="21">
          <cell r="G21" t="str">
            <v>105321-CES. RURAL  TONGOY</v>
          </cell>
          <cell r="K21">
            <v>2</v>
          </cell>
          <cell r="L21">
            <v>1</v>
          </cell>
          <cell r="M21">
            <v>2</v>
          </cell>
        </row>
        <row r="22">
          <cell r="G22" t="str">
            <v>105323-CES. DR. SERGIO AGUILAR</v>
          </cell>
          <cell r="H22">
            <v>26</v>
          </cell>
          <cell r="I22">
            <v>26</v>
          </cell>
          <cell r="J22">
            <v>17</v>
          </cell>
          <cell r="K22">
            <v>36</v>
          </cell>
          <cell r="L22">
            <v>36</v>
          </cell>
          <cell r="M22">
            <v>15</v>
          </cell>
          <cell r="N22">
            <v>38</v>
          </cell>
          <cell r="O22">
            <v>43</v>
          </cell>
        </row>
        <row r="23">
          <cell r="G23" t="str">
            <v>105404-P.S.R. EL TANGUE                         </v>
          </cell>
          <cell r="J23">
            <v>1</v>
          </cell>
          <cell r="K23">
            <v>2</v>
          </cell>
          <cell r="L23">
            <v>1</v>
          </cell>
          <cell r="N23">
            <v>5</v>
          </cell>
          <cell r="O23">
            <v>1</v>
          </cell>
        </row>
        <row r="24">
          <cell r="G24" t="str">
            <v>105405-P.S.R. GUANAQUEROS</v>
          </cell>
          <cell r="H24">
            <v>1</v>
          </cell>
          <cell r="I24">
            <v>1</v>
          </cell>
          <cell r="J24">
            <v>2</v>
          </cell>
          <cell r="O24">
            <v>1</v>
          </cell>
        </row>
        <row r="25">
          <cell r="G25" t="str">
            <v>105406-P.S.R. PAN DE AZUCAR</v>
          </cell>
          <cell r="H25">
            <v>2</v>
          </cell>
          <cell r="I25">
            <v>4</v>
          </cell>
          <cell r="J25">
            <v>5</v>
          </cell>
          <cell r="K25">
            <v>2</v>
          </cell>
          <cell r="L25">
            <v>1</v>
          </cell>
          <cell r="M25">
            <v>3</v>
          </cell>
          <cell r="N25">
            <v>8</v>
          </cell>
          <cell r="O25">
            <v>3</v>
          </cell>
        </row>
        <row r="26">
          <cell r="G26" t="str">
            <v>105407-P.S.R. TAMBILLOS</v>
          </cell>
          <cell r="I26">
            <v>1</v>
          </cell>
          <cell r="J26">
            <v>1</v>
          </cell>
          <cell r="K26">
            <v>1</v>
          </cell>
        </row>
        <row r="27">
          <cell r="G27" t="str">
            <v>105705-CECOF EL ALBA</v>
          </cell>
          <cell r="H27">
            <v>3</v>
          </cell>
          <cell r="I27">
            <v>4</v>
          </cell>
          <cell r="J27">
            <v>3</v>
          </cell>
          <cell r="K27">
            <v>1</v>
          </cell>
          <cell r="L27">
            <v>2</v>
          </cell>
          <cell r="M27">
            <v>1</v>
          </cell>
          <cell r="O27">
            <v>1</v>
          </cell>
        </row>
        <row r="28">
          <cell r="G28" t="str">
            <v>04103-ANDACOLLO</v>
          </cell>
          <cell r="H28">
            <v>1</v>
          </cell>
          <cell r="I28">
            <v>10</v>
          </cell>
          <cell r="K28">
            <v>3</v>
          </cell>
          <cell r="L28">
            <v>5</v>
          </cell>
          <cell r="M28">
            <v>3</v>
          </cell>
          <cell r="N28">
            <v>12</v>
          </cell>
          <cell r="O28">
            <v>3</v>
          </cell>
        </row>
        <row r="29">
          <cell r="G29" t="str">
            <v>105106-HOSPITAL ANDACOLLO</v>
          </cell>
          <cell r="H29">
            <v>1</v>
          </cell>
          <cell r="I29">
            <v>10</v>
          </cell>
          <cell r="K29">
            <v>3</v>
          </cell>
          <cell r="L29">
            <v>5</v>
          </cell>
          <cell r="M29">
            <v>3</v>
          </cell>
          <cell r="N29">
            <v>12</v>
          </cell>
          <cell r="O29">
            <v>3</v>
          </cell>
        </row>
        <row r="30">
          <cell r="G30" t="str">
            <v>04104-LA HIGUERA</v>
          </cell>
          <cell r="H30">
            <v>1</v>
          </cell>
          <cell r="J30">
            <v>1</v>
          </cell>
          <cell r="L30">
            <v>2</v>
          </cell>
          <cell r="M30">
            <v>3</v>
          </cell>
          <cell r="N30">
            <v>1</v>
          </cell>
          <cell r="O30">
            <v>1</v>
          </cell>
        </row>
        <row r="31">
          <cell r="G31" t="str">
            <v>105314-CES. LA HIGUERA</v>
          </cell>
          <cell r="H31">
            <v>1</v>
          </cell>
          <cell r="J31">
            <v>1</v>
          </cell>
          <cell r="L31">
            <v>1</v>
          </cell>
          <cell r="M31">
            <v>2</v>
          </cell>
          <cell r="O31">
            <v>1</v>
          </cell>
        </row>
        <row r="32">
          <cell r="G32" t="str">
            <v>105500-P.S.R. CALETA HORNOS        </v>
          </cell>
          <cell r="N32">
            <v>1</v>
          </cell>
        </row>
        <row r="33">
          <cell r="G33" t="str">
            <v>105506-P.S.R. EL TRAPICHE</v>
          </cell>
          <cell r="L33">
            <v>1</v>
          </cell>
          <cell r="M33">
            <v>1</v>
          </cell>
        </row>
        <row r="34">
          <cell r="G34" t="str">
            <v>04105-PAIHUANO</v>
          </cell>
          <cell r="M34">
            <v>2</v>
          </cell>
          <cell r="N34">
            <v>1</v>
          </cell>
          <cell r="O34">
            <v>3</v>
          </cell>
        </row>
        <row r="35">
          <cell r="G35" t="str">
            <v>105306-CES. PAIHUANO</v>
          </cell>
          <cell r="M35">
            <v>2</v>
          </cell>
          <cell r="O35">
            <v>2</v>
          </cell>
        </row>
        <row r="36">
          <cell r="G36" t="str">
            <v>105477-P.S.R. PISCO ELQUI</v>
          </cell>
          <cell r="N36">
            <v>1</v>
          </cell>
          <cell r="O36">
            <v>1</v>
          </cell>
        </row>
        <row r="37">
          <cell r="G37" t="str">
            <v>04106-VICUÑA</v>
          </cell>
          <cell r="H37">
            <v>8</v>
          </cell>
          <cell r="I37">
            <v>12</v>
          </cell>
          <cell r="J37">
            <v>6</v>
          </cell>
          <cell r="K37">
            <v>7</v>
          </cell>
          <cell r="M37">
            <v>6</v>
          </cell>
          <cell r="N37">
            <v>5</v>
          </cell>
          <cell r="O37">
            <v>19</v>
          </cell>
        </row>
        <row r="38">
          <cell r="G38" t="str">
            <v>105107-HOSPITAL VICUÑA</v>
          </cell>
          <cell r="H38">
            <v>6</v>
          </cell>
          <cell r="I38">
            <v>11</v>
          </cell>
          <cell r="J38">
            <v>6</v>
          </cell>
          <cell r="K38">
            <v>4</v>
          </cell>
          <cell r="M38">
            <v>4</v>
          </cell>
          <cell r="N38">
            <v>5</v>
          </cell>
          <cell r="O38">
            <v>16</v>
          </cell>
        </row>
        <row r="39">
          <cell r="G39" t="str">
            <v>105467-P.S.R. DIAGUITAS</v>
          </cell>
          <cell r="K39">
            <v>2</v>
          </cell>
          <cell r="M39">
            <v>1</v>
          </cell>
        </row>
        <row r="40">
          <cell r="G40" t="str">
            <v>105468-P.S.R. EL MOLLE</v>
          </cell>
        </row>
        <row r="41">
          <cell r="G41" t="str">
            <v>105472-P.S.R. RIVADAVIA</v>
          </cell>
          <cell r="H41">
            <v>1</v>
          </cell>
          <cell r="K41">
            <v>1</v>
          </cell>
        </row>
        <row r="42">
          <cell r="G42" t="str">
            <v>105473-P.S.R. TALCUNA</v>
          </cell>
          <cell r="O42">
            <v>2</v>
          </cell>
        </row>
        <row r="43">
          <cell r="G43" t="str">
            <v>105502-P.S.R. CALINGASTA</v>
          </cell>
          <cell r="H43">
            <v>1</v>
          </cell>
          <cell r="I43">
            <v>1</v>
          </cell>
          <cell r="M43">
            <v>1</v>
          </cell>
          <cell r="O43">
            <v>1</v>
          </cell>
        </row>
        <row r="44">
          <cell r="G44" t="str">
            <v>105509-P.S.R. GUALLIGUAICA</v>
          </cell>
        </row>
        <row r="45">
          <cell r="G45" t="str">
            <v>04201-ILLAPEL</v>
          </cell>
          <cell r="H45">
            <v>6</v>
          </cell>
          <cell r="I45">
            <v>12</v>
          </cell>
          <cell r="J45">
            <v>7</v>
          </cell>
          <cell r="K45">
            <v>9</v>
          </cell>
          <cell r="L45">
            <v>13</v>
          </cell>
          <cell r="M45">
            <v>12</v>
          </cell>
          <cell r="N45">
            <v>13</v>
          </cell>
          <cell r="O45">
            <v>20</v>
          </cell>
        </row>
        <row r="46">
          <cell r="G46" t="str">
            <v>105103-HOSPITAL ILLAPEL</v>
          </cell>
          <cell r="H46">
            <v>5</v>
          </cell>
          <cell r="I46">
            <v>9</v>
          </cell>
          <cell r="J46">
            <v>6</v>
          </cell>
          <cell r="K46">
            <v>9</v>
          </cell>
          <cell r="L46">
            <v>12</v>
          </cell>
          <cell r="M46">
            <v>10</v>
          </cell>
          <cell r="N46">
            <v>8</v>
          </cell>
          <cell r="O46">
            <v>15</v>
          </cell>
        </row>
        <row r="47">
          <cell r="G47" t="str">
            <v>105326-CESFAM SAN RAFAEL</v>
          </cell>
          <cell r="H47">
            <v>1</v>
          </cell>
          <cell r="I47">
            <v>3</v>
          </cell>
          <cell r="M47">
            <v>2</v>
          </cell>
          <cell r="N47">
            <v>1</v>
          </cell>
          <cell r="O47">
            <v>2</v>
          </cell>
        </row>
        <row r="48">
          <cell r="G48" t="str">
            <v>105443-P.S.R. CARCAMO                   </v>
          </cell>
          <cell r="N48">
            <v>1</v>
          </cell>
          <cell r="O48">
            <v>1</v>
          </cell>
        </row>
        <row r="49">
          <cell r="G49" t="str">
            <v>105445-P.S.R. LIMAHUIDA</v>
          </cell>
          <cell r="N49">
            <v>1</v>
          </cell>
          <cell r="O49">
            <v>2</v>
          </cell>
        </row>
        <row r="50">
          <cell r="G50" t="str">
            <v>105485-P.S.R. PLAN DE HORNOS</v>
          </cell>
          <cell r="J50">
            <v>1</v>
          </cell>
        </row>
        <row r="51">
          <cell r="G51" t="str">
            <v>105487-P.S.R. CAÑAS UNO</v>
          </cell>
          <cell r="L51">
            <v>1</v>
          </cell>
          <cell r="N51">
            <v>2</v>
          </cell>
        </row>
        <row r="52">
          <cell r="G52" t="str">
            <v>04202-CANELA</v>
          </cell>
          <cell r="H52">
            <v>1</v>
          </cell>
          <cell r="I52">
            <v>5</v>
          </cell>
          <cell r="J52">
            <v>4</v>
          </cell>
          <cell r="K52">
            <v>1</v>
          </cell>
          <cell r="L52">
            <v>2</v>
          </cell>
          <cell r="M52">
            <v>2</v>
          </cell>
          <cell r="N52">
            <v>1</v>
          </cell>
          <cell r="O52">
            <v>3</v>
          </cell>
        </row>
        <row r="53">
          <cell r="G53" t="str">
            <v>105309-CES. RURAL CANELA</v>
          </cell>
          <cell r="H53">
            <v>1</v>
          </cell>
          <cell r="I53">
            <v>4</v>
          </cell>
          <cell r="J53">
            <v>3</v>
          </cell>
          <cell r="L53">
            <v>2</v>
          </cell>
          <cell r="M53">
            <v>2</v>
          </cell>
          <cell r="O53">
            <v>2</v>
          </cell>
        </row>
        <row r="54">
          <cell r="G54" t="str">
            <v>105450-P.S.R. MINCHA NORTE            </v>
          </cell>
          <cell r="J54">
            <v>1</v>
          </cell>
        </row>
        <row r="55">
          <cell r="G55" t="str">
            <v>105482-P.S.R. CANELA ALTA</v>
          </cell>
          <cell r="I55">
            <v>1</v>
          </cell>
        </row>
        <row r="56">
          <cell r="G56" t="str">
            <v>105493-P.S.R. MINCHA SUR</v>
          </cell>
          <cell r="K56">
            <v>1</v>
          </cell>
          <cell r="O56">
            <v>1</v>
          </cell>
        </row>
        <row r="57">
          <cell r="G57" t="str">
            <v>105498-P.S.R. QUEBRADA DE LINARES</v>
          </cell>
          <cell r="N57">
            <v>1</v>
          </cell>
        </row>
        <row r="58">
          <cell r="G58" t="str">
            <v>04203-LOS VILOS</v>
          </cell>
          <cell r="H58">
            <v>6</v>
          </cell>
          <cell r="I58">
            <v>8</v>
          </cell>
          <cell r="J58">
            <v>2</v>
          </cell>
          <cell r="K58">
            <v>2</v>
          </cell>
          <cell r="L58">
            <v>4</v>
          </cell>
          <cell r="M58">
            <v>1</v>
          </cell>
          <cell r="N58">
            <v>6</v>
          </cell>
          <cell r="O58">
            <v>13</v>
          </cell>
        </row>
        <row r="59">
          <cell r="G59" t="str">
            <v>105108-HOSPITAL LOS VILOS</v>
          </cell>
          <cell r="H59">
            <v>4</v>
          </cell>
          <cell r="I59">
            <v>6</v>
          </cell>
          <cell r="J59">
            <v>2</v>
          </cell>
          <cell r="K59">
            <v>2</v>
          </cell>
          <cell r="L59">
            <v>3</v>
          </cell>
          <cell r="N59">
            <v>6</v>
          </cell>
          <cell r="O59">
            <v>12</v>
          </cell>
        </row>
        <row r="60">
          <cell r="G60" t="str">
            <v>105478-P.S.R. CAIMANES                   </v>
          </cell>
          <cell r="H60">
            <v>2</v>
          </cell>
          <cell r="I60">
            <v>1</v>
          </cell>
          <cell r="L60">
            <v>1</v>
          </cell>
          <cell r="M60">
            <v>1</v>
          </cell>
          <cell r="O60">
            <v>1</v>
          </cell>
        </row>
        <row r="61">
          <cell r="G61" t="str">
            <v>105479-P.S.R. GUANGUALI</v>
          </cell>
          <cell r="I61">
            <v>1</v>
          </cell>
        </row>
        <row r="62">
          <cell r="G62" t="str">
            <v>105511-P.S.R. LOS CONDORES</v>
          </cell>
        </row>
        <row r="63">
          <cell r="G63" t="str">
            <v>04204-SALAMANCA</v>
          </cell>
          <cell r="H63">
            <v>21</v>
          </cell>
          <cell r="I63">
            <v>6</v>
          </cell>
          <cell r="J63">
            <v>11</v>
          </cell>
          <cell r="K63">
            <v>17</v>
          </cell>
          <cell r="L63">
            <v>20</v>
          </cell>
          <cell r="M63">
            <v>17</v>
          </cell>
          <cell r="N63">
            <v>16</v>
          </cell>
          <cell r="O63">
            <v>15</v>
          </cell>
        </row>
        <row r="64">
          <cell r="G64" t="str">
            <v>105104-HOSPITAL SALAMANCA</v>
          </cell>
          <cell r="H64">
            <v>13</v>
          </cell>
          <cell r="I64">
            <v>4</v>
          </cell>
          <cell r="J64">
            <v>6</v>
          </cell>
          <cell r="K64">
            <v>8</v>
          </cell>
          <cell r="L64">
            <v>15</v>
          </cell>
          <cell r="M64">
            <v>12</v>
          </cell>
          <cell r="N64">
            <v>9</v>
          </cell>
          <cell r="O64">
            <v>6</v>
          </cell>
        </row>
        <row r="65">
          <cell r="G65" t="str">
            <v>105452-P.S.R. CUNCUMEN                 </v>
          </cell>
          <cell r="H65">
            <v>7</v>
          </cell>
          <cell r="I65">
            <v>1</v>
          </cell>
          <cell r="J65">
            <v>4</v>
          </cell>
          <cell r="K65">
            <v>5</v>
          </cell>
          <cell r="L65">
            <v>3</v>
          </cell>
          <cell r="N65">
            <v>5</v>
          </cell>
          <cell r="O65">
            <v>5</v>
          </cell>
        </row>
        <row r="66">
          <cell r="G66" t="str">
            <v>105454-P.S.R. CUNLAGUA</v>
          </cell>
          <cell r="O66">
            <v>2</v>
          </cell>
        </row>
        <row r="67">
          <cell r="G67" t="str">
            <v>105455-P.S.R. CHILLEPIN</v>
          </cell>
          <cell r="K67">
            <v>3</v>
          </cell>
          <cell r="O67">
            <v>1</v>
          </cell>
        </row>
        <row r="68">
          <cell r="G68" t="str">
            <v>105456-P.S.R. LLIMPO</v>
          </cell>
          <cell r="L68">
            <v>2</v>
          </cell>
          <cell r="M68">
            <v>1</v>
          </cell>
          <cell r="O68">
            <v>1</v>
          </cell>
        </row>
        <row r="69">
          <cell r="G69" t="str">
            <v>105457-P.S.R. SAN AGUSTIN</v>
          </cell>
          <cell r="H69">
            <v>1</v>
          </cell>
          <cell r="I69">
            <v>1</v>
          </cell>
        </row>
        <row r="70">
          <cell r="G70" t="str">
            <v>105458-P.S.R. TAHUINCO</v>
          </cell>
          <cell r="M70">
            <v>2</v>
          </cell>
        </row>
        <row r="71">
          <cell r="G71" t="str">
            <v>105491-P.S.R. QUELEN BAJO</v>
          </cell>
          <cell r="J71">
            <v>1</v>
          </cell>
          <cell r="M71">
            <v>2</v>
          </cell>
        </row>
        <row r="72">
          <cell r="G72" t="str">
            <v>105501-P.S.R. ARBOLEDA GRANDE</v>
          </cell>
          <cell r="K72">
            <v>1</v>
          </cell>
          <cell r="N72">
            <v>2</v>
          </cell>
        </row>
        <row r="73">
          <cell r="G73" t="str">
            <v>04301-OVALLE</v>
          </cell>
          <cell r="H73">
            <v>44</v>
          </cell>
          <cell r="I73">
            <v>42</v>
          </cell>
          <cell r="J73">
            <v>46</v>
          </cell>
          <cell r="K73">
            <v>26</v>
          </cell>
          <cell r="L73">
            <v>59</v>
          </cell>
          <cell r="M73">
            <v>28</v>
          </cell>
          <cell r="N73">
            <v>66</v>
          </cell>
          <cell r="O73">
            <v>67</v>
          </cell>
        </row>
        <row r="74">
          <cell r="G74" t="str">
            <v>105315-CES. RURAL C. DE TAMAYA</v>
          </cell>
          <cell r="I74">
            <v>2</v>
          </cell>
          <cell r="J74">
            <v>4</v>
          </cell>
          <cell r="K74">
            <v>3</v>
          </cell>
          <cell r="L74">
            <v>1</v>
          </cell>
          <cell r="M74">
            <v>9</v>
          </cell>
          <cell r="O74">
            <v>7</v>
          </cell>
        </row>
        <row r="75">
          <cell r="G75" t="str">
            <v>105317-CES. JORGE JORDAN D.</v>
          </cell>
          <cell r="H75">
            <v>14</v>
          </cell>
          <cell r="I75">
            <v>6</v>
          </cell>
          <cell r="J75">
            <v>13</v>
          </cell>
          <cell r="K75">
            <v>7</v>
          </cell>
          <cell r="L75">
            <v>23</v>
          </cell>
          <cell r="M75">
            <v>13</v>
          </cell>
          <cell r="N75">
            <v>9</v>
          </cell>
          <cell r="O75">
            <v>13</v>
          </cell>
        </row>
        <row r="76">
          <cell r="G76" t="str">
            <v>105322-CES. MARCOS MACUADA</v>
          </cell>
          <cell r="H76">
            <v>19</v>
          </cell>
          <cell r="I76">
            <v>17</v>
          </cell>
          <cell r="J76">
            <v>15</v>
          </cell>
          <cell r="K76">
            <v>8</v>
          </cell>
          <cell r="L76">
            <v>25</v>
          </cell>
          <cell r="N76">
            <v>35</v>
          </cell>
          <cell r="O76">
            <v>34</v>
          </cell>
        </row>
        <row r="77">
          <cell r="G77" t="str">
            <v>105324-CES. SOTAQUI</v>
          </cell>
          <cell r="H77">
            <v>1</v>
          </cell>
          <cell r="I77">
            <v>6</v>
          </cell>
          <cell r="J77">
            <v>2</v>
          </cell>
          <cell r="K77">
            <v>2</v>
          </cell>
          <cell r="N77">
            <v>4</v>
          </cell>
          <cell r="O77">
            <v>1</v>
          </cell>
        </row>
        <row r="78">
          <cell r="G78" t="str">
            <v>105415-P.S.R. BARRAZA</v>
          </cell>
          <cell r="M78">
            <v>1</v>
          </cell>
          <cell r="O78">
            <v>1</v>
          </cell>
        </row>
        <row r="79">
          <cell r="G79" t="str">
            <v>105416-P.S.R. CAMARICO                  </v>
          </cell>
          <cell r="L79">
            <v>1</v>
          </cell>
          <cell r="N79">
            <v>4</v>
          </cell>
          <cell r="O79">
            <v>1</v>
          </cell>
        </row>
        <row r="80">
          <cell r="G80" t="str">
            <v>105417-P.S.R. ALCONES BAJOS</v>
          </cell>
          <cell r="I80">
            <v>1</v>
          </cell>
          <cell r="N80">
            <v>1</v>
          </cell>
          <cell r="O80">
            <v>1</v>
          </cell>
        </row>
        <row r="81">
          <cell r="G81" t="str">
            <v>105419-P.S.R. LAS SOSSAS</v>
          </cell>
          <cell r="J81">
            <v>2</v>
          </cell>
          <cell r="L81">
            <v>1</v>
          </cell>
        </row>
        <row r="82">
          <cell r="G82" t="str">
            <v>105420-P.S.R. LIMARI</v>
          </cell>
          <cell r="H82">
            <v>1</v>
          </cell>
          <cell r="I82">
            <v>1</v>
          </cell>
          <cell r="J82">
            <v>1</v>
          </cell>
          <cell r="L82">
            <v>1</v>
          </cell>
          <cell r="N82">
            <v>4</v>
          </cell>
        </row>
        <row r="83">
          <cell r="G83" t="str">
            <v>105422-P.S.R. HORNILLOS</v>
          </cell>
          <cell r="L83">
            <v>1</v>
          </cell>
          <cell r="M83">
            <v>1</v>
          </cell>
        </row>
        <row r="84">
          <cell r="G84" t="str">
            <v>105437-P.S.R. CHALINGA</v>
          </cell>
          <cell r="H84">
            <v>1</v>
          </cell>
        </row>
        <row r="85">
          <cell r="G85" t="str">
            <v>105439-P.S.R. CERRO BLANCO</v>
          </cell>
          <cell r="L85">
            <v>1</v>
          </cell>
          <cell r="O85">
            <v>1</v>
          </cell>
        </row>
        <row r="86">
          <cell r="G86" t="str">
            <v>105507-P.S.R. HUAMALATA</v>
          </cell>
          <cell r="H86">
            <v>3</v>
          </cell>
          <cell r="K86">
            <v>1</v>
          </cell>
          <cell r="L86">
            <v>1</v>
          </cell>
          <cell r="M86">
            <v>1</v>
          </cell>
          <cell r="O86">
            <v>1</v>
          </cell>
        </row>
        <row r="87">
          <cell r="G87" t="str">
            <v>105510-P.S.R. RECOLETA</v>
          </cell>
          <cell r="I87">
            <v>2</v>
          </cell>
          <cell r="K87">
            <v>1</v>
          </cell>
          <cell r="L87">
            <v>2</v>
          </cell>
          <cell r="M87">
            <v>2</v>
          </cell>
          <cell r="N87">
            <v>1</v>
          </cell>
          <cell r="O87">
            <v>2</v>
          </cell>
        </row>
        <row r="88">
          <cell r="G88" t="str">
            <v>105722-CECOF SAN JOSE DE LA DEHESA</v>
          </cell>
          <cell r="H88">
            <v>2</v>
          </cell>
          <cell r="I88">
            <v>4</v>
          </cell>
          <cell r="J88">
            <v>4</v>
          </cell>
          <cell r="K88">
            <v>4</v>
          </cell>
          <cell r="L88">
            <v>2</v>
          </cell>
          <cell r="N88">
            <v>8</v>
          </cell>
          <cell r="O88">
            <v>4</v>
          </cell>
        </row>
        <row r="89">
          <cell r="G89" t="str">
            <v>105723-CECOF LIMARI</v>
          </cell>
          <cell r="H89">
            <v>3</v>
          </cell>
          <cell r="I89">
            <v>3</v>
          </cell>
          <cell r="J89">
            <v>5</v>
          </cell>
          <cell r="M89">
            <v>1</v>
          </cell>
          <cell r="O89">
            <v>1</v>
          </cell>
        </row>
        <row r="90">
          <cell r="G90" t="str">
            <v>04302-COMBARBALÁ</v>
          </cell>
          <cell r="H90">
            <v>5</v>
          </cell>
          <cell r="I90">
            <v>2</v>
          </cell>
          <cell r="J90">
            <v>5</v>
          </cell>
          <cell r="K90">
            <v>6</v>
          </cell>
          <cell r="L90">
            <v>6</v>
          </cell>
          <cell r="M90">
            <v>5</v>
          </cell>
          <cell r="N90">
            <v>3</v>
          </cell>
          <cell r="O90">
            <v>5</v>
          </cell>
        </row>
        <row r="91">
          <cell r="G91" t="str">
            <v>105105-HOSPITAL COMBARBALA</v>
          </cell>
          <cell r="I91">
            <v>1</v>
          </cell>
          <cell r="J91">
            <v>4</v>
          </cell>
          <cell r="K91">
            <v>5</v>
          </cell>
          <cell r="L91">
            <v>5</v>
          </cell>
          <cell r="M91">
            <v>4</v>
          </cell>
          <cell r="O91">
            <v>2</v>
          </cell>
        </row>
        <row r="92">
          <cell r="G92" t="str">
            <v>105434-P.S.R. SAN MARCOS</v>
          </cell>
          <cell r="N92">
            <v>1</v>
          </cell>
        </row>
        <row r="93">
          <cell r="G93" t="str">
            <v>105441-P.S.R. MANQUEHUA</v>
          </cell>
        </row>
        <row r="94">
          <cell r="G94" t="str">
            <v>105459-P.S.R. BARRANCAS                </v>
          </cell>
          <cell r="H94">
            <v>2</v>
          </cell>
          <cell r="N94">
            <v>2</v>
          </cell>
        </row>
        <row r="95">
          <cell r="G95" t="str">
            <v>105460-P.S.R. COGOTI 18</v>
          </cell>
          <cell r="K95">
            <v>1</v>
          </cell>
        </row>
        <row r="96">
          <cell r="G96" t="str">
            <v>105461-P.S.R. EL HUACHO</v>
          </cell>
          <cell r="M96">
            <v>1</v>
          </cell>
        </row>
        <row r="97">
          <cell r="G97" t="str">
            <v>105462-P.S.R. EL SAUCE</v>
          </cell>
          <cell r="H97">
            <v>1</v>
          </cell>
        </row>
        <row r="98">
          <cell r="G98" t="str">
            <v>105463-P.S.R. QUILITAPIA</v>
          </cell>
          <cell r="H98">
            <v>1</v>
          </cell>
          <cell r="L98">
            <v>1</v>
          </cell>
        </row>
        <row r="99">
          <cell r="G99" t="str">
            <v>105464-P.S.R. LA LIGUA</v>
          </cell>
          <cell r="H99">
            <v>1</v>
          </cell>
          <cell r="I99">
            <v>1</v>
          </cell>
          <cell r="O99">
            <v>1</v>
          </cell>
        </row>
        <row r="100">
          <cell r="G100" t="str">
            <v>105465-P.S.R. RAMADILLA</v>
          </cell>
          <cell r="O100">
            <v>1</v>
          </cell>
        </row>
        <row r="101">
          <cell r="G101" t="str">
            <v>105466-P.S.R. VALLE HERMOSO</v>
          </cell>
          <cell r="J101">
            <v>1</v>
          </cell>
          <cell r="O101">
            <v>1</v>
          </cell>
        </row>
        <row r="102">
          <cell r="G102" t="str">
            <v>04303-MONTE PATRIA</v>
          </cell>
          <cell r="H102">
            <v>16</v>
          </cell>
          <cell r="I102">
            <v>9</v>
          </cell>
          <cell r="J102">
            <v>15</v>
          </cell>
          <cell r="K102">
            <v>10</v>
          </cell>
          <cell r="L102">
            <v>2</v>
          </cell>
          <cell r="M102">
            <v>14</v>
          </cell>
          <cell r="N102">
            <v>12</v>
          </cell>
          <cell r="O102">
            <v>15</v>
          </cell>
        </row>
        <row r="103">
          <cell r="G103" t="str">
            <v>105307-CES. RURAL MONTE PATRIA</v>
          </cell>
          <cell r="H103">
            <v>6</v>
          </cell>
          <cell r="I103">
            <v>4</v>
          </cell>
          <cell r="J103">
            <v>5</v>
          </cell>
          <cell r="K103">
            <v>3</v>
          </cell>
          <cell r="L103">
            <v>2</v>
          </cell>
          <cell r="M103">
            <v>7</v>
          </cell>
          <cell r="N103">
            <v>2</v>
          </cell>
          <cell r="O103">
            <v>4</v>
          </cell>
        </row>
        <row r="104">
          <cell r="G104" t="str">
            <v>105311-CES. RURAL CHAÑARAL ALTO</v>
          </cell>
          <cell r="H104">
            <v>2</v>
          </cell>
          <cell r="J104">
            <v>3</v>
          </cell>
          <cell r="K104">
            <v>2</v>
          </cell>
          <cell r="M104">
            <v>1</v>
          </cell>
          <cell r="N104">
            <v>1</v>
          </cell>
          <cell r="O104">
            <v>4</v>
          </cell>
        </row>
        <row r="105">
          <cell r="G105" t="str">
            <v>105312-CES. RURAL CAREN</v>
          </cell>
          <cell r="H105">
            <v>2</v>
          </cell>
          <cell r="I105">
            <v>1</v>
          </cell>
          <cell r="J105">
            <v>5</v>
          </cell>
          <cell r="K105">
            <v>3</v>
          </cell>
          <cell r="M105">
            <v>2</v>
          </cell>
          <cell r="N105">
            <v>2</v>
          </cell>
          <cell r="O105">
            <v>3</v>
          </cell>
        </row>
        <row r="106">
          <cell r="G106" t="str">
            <v>105318-CES. RURAL EL PALQUI</v>
          </cell>
          <cell r="H106">
            <v>1</v>
          </cell>
          <cell r="I106">
            <v>2</v>
          </cell>
          <cell r="J106">
            <v>1</v>
          </cell>
          <cell r="K106">
            <v>2</v>
          </cell>
          <cell r="M106">
            <v>1</v>
          </cell>
          <cell r="N106">
            <v>3</v>
          </cell>
          <cell r="O106">
            <v>4</v>
          </cell>
        </row>
        <row r="107">
          <cell r="G107" t="str">
            <v>105427-P.S.R. HACIENDA VALDIVIA</v>
          </cell>
          <cell r="N107">
            <v>1</v>
          </cell>
        </row>
        <row r="108">
          <cell r="G108" t="str">
            <v>105431-P.S.R. PEDREGAL</v>
          </cell>
          <cell r="H108">
            <v>2</v>
          </cell>
          <cell r="J108">
            <v>1</v>
          </cell>
          <cell r="M108">
            <v>1</v>
          </cell>
        </row>
        <row r="109">
          <cell r="G109" t="str">
            <v>105432-P.S.R. RAPEL</v>
          </cell>
          <cell r="M109">
            <v>1</v>
          </cell>
        </row>
        <row r="110">
          <cell r="G110" t="str">
            <v>105435-P.S.R. TULAHUEN</v>
          </cell>
          <cell r="H110">
            <v>3</v>
          </cell>
          <cell r="I110">
            <v>1</v>
          </cell>
          <cell r="N110">
            <v>3</v>
          </cell>
        </row>
        <row r="111">
          <cell r="G111" t="str">
            <v>105436-P.S.R. EL MAITEN</v>
          </cell>
          <cell r="I111">
            <v>1</v>
          </cell>
        </row>
        <row r="112">
          <cell r="G112" t="str">
            <v>105489-P.S.R. RAMADAS DE TULAHUEN</v>
          </cell>
          <cell r="M112">
            <v>1</v>
          </cell>
        </row>
        <row r="113">
          <cell r="G113" t="str">
            <v>04304-PUNITAQUI</v>
          </cell>
          <cell r="H113">
            <v>10</v>
          </cell>
          <cell r="I113">
            <v>3</v>
          </cell>
          <cell r="J113">
            <v>6</v>
          </cell>
          <cell r="K113">
            <v>7</v>
          </cell>
          <cell r="L113">
            <v>6</v>
          </cell>
          <cell r="M113">
            <v>7</v>
          </cell>
          <cell r="O113">
            <v>9</v>
          </cell>
        </row>
        <row r="114">
          <cell r="G114" t="str">
            <v>105308-CES. RURAL PUNITAQUI</v>
          </cell>
          <cell r="H114">
            <v>10</v>
          </cell>
          <cell r="I114">
            <v>3</v>
          </cell>
          <cell r="J114">
            <v>6</v>
          </cell>
          <cell r="K114">
            <v>7</v>
          </cell>
          <cell r="L114">
            <v>6</v>
          </cell>
          <cell r="M114">
            <v>7</v>
          </cell>
          <cell r="O114">
            <v>8</v>
          </cell>
        </row>
      </sheetData>
      <sheetData sheetId="1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17973</v>
          </cell>
          <cell r="I4">
            <v>17973</v>
          </cell>
        </row>
        <row r="5">
          <cell r="G5" t="str">
            <v>105300-CES. CARDENAL CARO</v>
          </cell>
          <cell r="H5">
            <v>3595</v>
          </cell>
          <cell r="I5">
            <v>3595</v>
          </cell>
        </row>
        <row r="6">
          <cell r="G6" t="str">
            <v>105301-CES. LAS COMPAÑIAS</v>
          </cell>
          <cell r="H6">
            <v>2437</v>
          </cell>
          <cell r="I6">
            <v>2437</v>
          </cell>
        </row>
        <row r="7">
          <cell r="G7" t="str">
            <v>105302-CES. PEDRO AGUIRRE C.</v>
          </cell>
          <cell r="H7">
            <v>3096</v>
          </cell>
          <cell r="I7">
            <v>3096</v>
          </cell>
        </row>
        <row r="8">
          <cell r="G8" t="str">
            <v>105313-CES. SCHAFFHAUSER</v>
          </cell>
          <cell r="H8">
            <v>3325</v>
          </cell>
          <cell r="I8">
            <v>3325</v>
          </cell>
        </row>
        <row r="9">
          <cell r="G9" t="str">
            <v>105319-CES. CARDENAL R.S.H.</v>
          </cell>
          <cell r="H9">
            <v>2437</v>
          </cell>
          <cell r="I9">
            <v>2437</v>
          </cell>
        </row>
        <row r="10">
          <cell r="G10" t="str">
            <v>105325-CESFAM JUAN PABLO II</v>
          </cell>
          <cell r="H10">
            <v>1453</v>
          </cell>
          <cell r="I10">
            <v>1453</v>
          </cell>
        </row>
        <row r="11">
          <cell r="G11" t="str">
            <v>105400-P.S.R. ALGARROBITO            </v>
          </cell>
          <cell r="H11">
            <v>598</v>
          </cell>
          <cell r="I11">
            <v>598</v>
          </cell>
        </row>
        <row r="12">
          <cell r="G12" t="str">
            <v>105401-P.S.R. LAS ROJAS</v>
          </cell>
          <cell r="H12">
            <v>101</v>
          </cell>
          <cell r="I12">
            <v>101</v>
          </cell>
        </row>
        <row r="13">
          <cell r="G13" t="str">
            <v>105402-P.S.R. EL ROMERO</v>
          </cell>
          <cell r="H13">
            <v>80</v>
          </cell>
          <cell r="I13">
            <v>80</v>
          </cell>
        </row>
        <row r="14">
          <cell r="G14" t="str">
            <v>105499-P.S.R. LAMBERT</v>
          </cell>
          <cell r="H14">
            <v>75</v>
          </cell>
          <cell r="I14">
            <v>75</v>
          </cell>
        </row>
        <row r="15">
          <cell r="G15" t="str">
            <v>105700-CECOF VILLA EL INDIO</v>
          </cell>
          <cell r="H15">
            <v>382</v>
          </cell>
          <cell r="I15">
            <v>382</v>
          </cell>
        </row>
        <row r="16">
          <cell r="G16" t="str">
            <v>105701-CECOF VILLA ALEMANIA</v>
          </cell>
          <cell r="H16">
            <v>134</v>
          </cell>
          <cell r="I16">
            <v>134</v>
          </cell>
        </row>
        <row r="17">
          <cell r="G17" t="str">
            <v>105702-CECOF VILLA LAMBERT</v>
          </cell>
          <cell r="H17">
            <v>260</v>
          </cell>
          <cell r="I17">
            <v>260</v>
          </cell>
        </row>
        <row r="18">
          <cell r="G18" t="str">
            <v>04102-COQUIMBO</v>
          </cell>
          <cell r="H18">
            <v>19003</v>
          </cell>
          <cell r="I18">
            <v>19003</v>
          </cell>
        </row>
        <row r="19">
          <cell r="G19" t="str">
            <v>105101-HOSPITAL COQUIMBO</v>
          </cell>
          <cell r="H19">
            <v>71</v>
          </cell>
          <cell r="I19">
            <v>71</v>
          </cell>
        </row>
        <row r="20">
          <cell r="G20" t="str">
            <v>105303-CES. SAN JUAN</v>
          </cell>
          <cell r="H20">
            <v>3356</v>
          </cell>
          <cell r="I20">
            <v>3356</v>
          </cell>
        </row>
        <row r="21">
          <cell r="G21" t="str">
            <v>105304-CES. SANTA CECILIA</v>
          </cell>
          <cell r="H21">
            <v>2617</v>
          </cell>
          <cell r="I21">
            <v>2617</v>
          </cell>
        </row>
        <row r="22">
          <cell r="G22" t="str">
            <v>105305-CES. TIERRAS BLANCAS</v>
          </cell>
          <cell r="H22">
            <v>6357</v>
          </cell>
          <cell r="I22">
            <v>6357</v>
          </cell>
        </row>
        <row r="23">
          <cell r="G23" t="str">
            <v>105321-CES. RURAL  TONGOY</v>
          </cell>
          <cell r="H23">
            <v>647</v>
          </cell>
          <cell r="I23">
            <v>647</v>
          </cell>
        </row>
        <row r="24">
          <cell r="G24" t="str">
            <v>105323-CES. DR. SERGIO AGUILAR</v>
          </cell>
          <cell r="H24">
            <v>4471</v>
          </cell>
          <cell r="I24">
            <v>4471</v>
          </cell>
        </row>
        <row r="25">
          <cell r="G25" t="str">
            <v>105404-P.S.R. EL TANGUE                         </v>
          </cell>
          <cell r="H25">
            <v>243</v>
          </cell>
          <cell r="I25">
            <v>243</v>
          </cell>
        </row>
        <row r="26">
          <cell r="G26" t="str">
            <v>105405-P.S.R. GUANAQUEROS</v>
          </cell>
          <cell r="H26">
            <v>267</v>
          </cell>
          <cell r="I26">
            <v>267</v>
          </cell>
        </row>
        <row r="27">
          <cell r="G27" t="str">
            <v>105406-P.S.R. PAN DE AZUCAR</v>
          </cell>
          <cell r="H27">
            <v>668</v>
          </cell>
          <cell r="I27">
            <v>668</v>
          </cell>
        </row>
        <row r="28">
          <cell r="G28" t="str">
            <v>105407-P.S.R. TAMBILLOS</v>
          </cell>
          <cell r="H28">
            <v>89</v>
          </cell>
          <cell r="I28">
            <v>89</v>
          </cell>
        </row>
        <row r="29">
          <cell r="G29" t="str">
            <v>105705-CECOF EL ALBA</v>
          </cell>
          <cell r="H29">
            <v>217</v>
          </cell>
          <cell r="I29">
            <v>217</v>
          </cell>
        </row>
        <row r="30">
          <cell r="G30" t="str">
            <v>04103-ANDACOLLO</v>
          </cell>
          <cell r="H30">
            <v>1113</v>
          </cell>
          <cell r="I30">
            <v>1113</v>
          </cell>
        </row>
        <row r="31">
          <cell r="G31" t="str">
            <v>105106-HOSPITAL ANDACOLLO</v>
          </cell>
          <cell r="H31">
            <v>1113</v>
          </cell>
          <cell r="I31">
            <v>1113</v>
          </cell>
        </row>
        <row r="32">
          <cell r="G32" t="str">
            <v>04104-LA HIGUERA</v>
          </cell>
          <cell r="H32">
            <v>412</v>
          </cell>
          <cell r="I32">
            <v>412</v>
          </cell>
        </row>
        <row r="33">
          <cell r="G33" t="str">
            <v>105314-CES. LA HIGUERA</v>
          </cell>
          <cell r="H33">
            <v>146</v>
          </cell>
          <cell r="I33">
            <v>146</v>
          </cell>
        </row>
        <row r="34">
          <cell r="G34" t="str">
            <v>105500-P.S.R. CALETA HORNOS        </v>
          </cell>
          <cell r="H34">
            <v>106</v>
          </cell>
          <cell r="I34">
            <v>106</v>
          </cell>
        </row>
        <row r="35">
          <cell r="G35" t="str">
            <v>105505-P.S.R. LOS CHOROS</v>
          </cell>
          <cell r="H35">
            <v>77</v>
          </cell>
          <cell r="I35">
            <v>77</v>
          </cell>
        </row>
        <row r="36">
          <cell r="G36" t="str">
            <v>105506-P.S.R. EL TRAPICHE</v>
          </cell>
          <cell r="H36">
            <v>83</v>
          </cell>
          <cell r="I36">
            <v>83</v>
          </cell>
        </row>
        <row r="37">
          <cell r="G37" t="str">
            <v>04105-PAIHUANO</v>
          </cell>
          <cell r="H37">
            <v>657</v>
          </cell>
          <cell r="I37">
            <v>657</v>
          </cell>
        </row>
        <row r="38">
          <cell r="G38" t="str">
            <v>105306-CES. PAIHUANO</v>
          </cell>
          <cell r="H38">
            <v>334</v>
          </cell>
          <cell r="I38">
            <v>334</v>
          </cell>
        </row>
        <row r="39">
          <cell r="G39" t="str">
            <v>105475-P.S.R. HORCON</v>
          </cell>
          <cell r="H39">
            <v>100</v>
          </cell>
          <cell r="I39">
            <v>100</v>
          </cell>
        </row>
        <row r="40">
          <cell r="G40" t="str">
            <v>105476-P.S.R. MONTE GRANDE</v>
          </cell>
          <cell r="H40">
            <v>72</v>
          </cell>
          <cell r="I40">
            <v>72</v>
          </cell>
        </row>
        <row r="41">
          <cell r="G41" t="str">
            <v>105477-P.S.R. PISCO ELQUI</v>
          </cell>
          <cell r="H41">
            <v>151</v>
          </cell>
          <cell r="I41">
            <v>151</v>
          </cell>
        </row>
        <row r="42">
          <cell r="G42" t="str">
            <v>04106-VICUÑA</v>
          </cell>
          <cell r="H42">
            <v>2709</v>
          </cell>
          <cell r="I42">
            <v>2709</v>
          </cell>
        </row>
        <row r="43">
          <cell r="G43" t="str">
            <v>105107-HOSPITAL VICUÑA</v>
          </cell>
          <cell r="H43">
            <v>1356</v>
          </cell>
          <cell r="I43">
            <v>1356</v>
          </cell>
        </row>
        <row r="44">
          <cell r="G44" t="str">
            <v>105467-P.S.R. DIAGUITAS</v>
          </cell>
          <cell r="H44">
            <v>160</v>
          </cell>
          <cell r="I44">
            <v>160</v>
          </cell>
        </row>
        <row r="45">
          <cell r="G45" t="str">
            <v>105468-P.S.R. EL MOLLE</v>
          </cell>
          <cell r="H45">
            <v>85</v>
          </cell>
          <cell r="I45">
            <v>85</v>
          </cell>
        </row>
        <row r="46">
          <cell r="G46" t="str">
            <v>105469-P.S.R. EL TAMBO</v>
          </cell>
          <cell r="H46">
            <v>187</v>
          </cell>
          <cell r="I46">
            <v>187</v>
          </cell>
        </row>
        <row r="47">
          <cell r="G47" t="str">
            <v>105470-P.S.R. HUANTA</v>
          </cell>
          <cell r="H47">
            <v>25</v>
          </cell>
          <cell r="I47">
            <v>25</v>
          </cell>
        </row>
        <row r="48">
          <cell r="G48" t="str">
            <v>105471-P.S.R. PERALILLO</v>
          </cell>
          <cell r="H48">
            <v>237</v>
          </cell>
          <cell r="I48">
            <v>237</v>
          </cell>
        </row>
        <row r="49">
          <cell r="G49" t="str">
            <v>105472-P.S.R. RIVADAVIA</v>
          </cell>
          <cell r="H49">
            <v>127</v>
          </cell>
          <cell r="I49">
            <v>127</v>
          </cell>
        </row>
        <row r="50">
          <cell r="G50" t="str">
            <v>105473-P.S.R. TALCUNA</v>
          </cell>
          <cell r="H50">
            <v>103</v>
          </cell>
          <cell r="I50">
            <v>103</v>
          </cell>
        </row>
        <row r="51">
          <cell r="G51" t="str">
            <v>105474-P.S.R. CHAPILCA</v>
          </cell>
          <cell r="H51">
            <v>57</v>
          </cell>
          <cell r="I51">
            <v>57</v>
          </cell>
        </row>
        <row r="52">
          <cell r="G52" t="str">
            <v>105502-P.S.R. CALINGASTA</v>
          </cell>
          <cell r="H52">
            <v>307</v>
          </cell>
          <cell r="I52">
            <v>307</v>
          </cell>
        </row>
        <row r="53">
          <cell r="G53" t="str">
            <v>105509-P.S.R. GUALLIGUAICA</v>
          </cell>
          <cell r="H53">
            <v>65</v>
          </cell>
          <cell r="I53">
            <v>65</v>
          </cell>
        </row>
        <row r="54">
          <cell r="G54" t="str">
            <v>04201-ILLAPEL</v>
          </cell>
          <cell r="H54">
            <v>2994</v>
          </cell>
          <cell r="I54">
            <v>2994</v>
          </cell>
        </row>
        <row r="55">
          <cell r="G55" t="str">
            <v>105103-HOSPITAL ILLAPEL</v>
          </cell>
          <cell r="H55">
            <v>1401</v>
          </cell>
          <cell r="I55">
            <v>1401</v>
          </cell>
        </row>
        <row r="56">
          <cell r="G56" t="str">
            <v>105326-CESFAM SAN RAFAEL</v>
          </cell>
          <cell r="H56">
            <v>561</v>
          </cell>
          <cell r="I56">
            <v>561</v>
          </cell>
        </row>
        <row r="57">
          <cell r="G57" t="str">
            <v>105443-P.S.R. CARCAMO                   </v>
          </cell>
          <cell r="H57">
            <v>152</v>
          </cell>
          <cell r="I57">
            <v>152</v>
          </cell>
        </row>
        <row r="58">
          <cell r="G58" t="str">
            <v>105444-P.S.R. HUINTIL</v>
          </cell>
          <cell r="H58">
            <v>73</v>
          </cell>
          <cell r="I58">
            <v>73</v>
          </cell>
        </row>
        <row r="59">
          <cell r="G59" t="str">
            <v>105445-P.S.R. LIMAHUIDA</v>
          </cell>
          <cell r="H59">
            <v>88</v>
          </cell>
          <cell r="I59">
            <v>88</v>
          </cell>
        </row>
        <row r="60">
          <cell r="G60" t="str">
            <v>105446-P.S.R. MATANCILLA</v>
          </cell>
          <cell r="H60">
            <v>20</v>
          </cell>
          <cell r="I60">
            <v>20</v>
          </cell>
        </row>
        <row r="61">
          <cell r="G61" t="str">
            <v>105447-P.S.R. PERALILLO</v>
          </cell>
          <cell r="H61">
            <v>81</v>
          </cell>
          <cell r="I61">
            <v>81</v>
          </cell>
        </row>
        <row r="62">
          <cell r="G62" t="str">
            <v>105448-P.S.R. SANTA VIRGINIA</v>
          </cell>
          <cell r="H62">
            <v>91</v>
          </cell>
          <cell r="I62">
            <v>91</v>
          </cell>
        </row>
        <row r="63">
          <cell r="G63" t="str">
            <v>105449-P.S.R. TUNGA NORTE</v>
          </cell>
          <cell r="H63">
            <v>41</v>
          </cell>
          <cell r="I63">
            <v>41</v>
          </cell>
        </row>
        <row r="64">
          <cell r="G64" t="str">
            <v>105485-P.S.R. PLAN DE HORNOS</v>
          </cell>
          <cell r="H64">
            <v>130</v>
          </cell>
          <cell r="I64">
            <v>130</v>
          </cell>
        </row>
        <row r="65">
          <cell r="G65" t="str">
            <v>105486-P.S.R. TUNGA SUR</v>
          </cell>
          <cell r="H65">
            <v>49</v>
          </cell>
          <cell r="I65">
            <v>49</v>
          </cell>
        </row>
        <row r="66">
          <cell r="G66" t="str">
            <v>105487-P.S.R. CAÑAS UNO</v>
          </cell>
          <cell r="H66">
            <v>191</v>
          </cell>
          <cell r="I66">
            <v>191</v>
          </cell>
        </row>
        <row r="67">
          <cell r="G67" t="str">
            <v>105496-P.S.R. PINTACURA SUR</v>
          </cell>
          <cell r="H67">
            <v>67</v>
          </cell>
          <cell r="I67">
            <v>67</v>
          </cell>
        </row>
        <row r="68">
          <cell r="G68" t="str">
            <v>105504-P.S.R. SOCAVON</v>
          </cell>
          <cell r="H68">
            <v>49</v>
          </cell>
          <cell r="I68">
            <v>49</v>
          </cell>
        </row>
        <row r="69">
          <cell r="G69" t="str">
            <v>04202-CANELA</v>
          </cell>
          <cell r="H69">
            <v>1381</v>
          </cell>
          <cell r="I69">
            <v>1381</v>
          </cell>
        </row>
        <row r="70">
          <cell r="G70" t="str">
            <v>105309-CES. RURAL CANELA</v>
          </cell>
          <cell r="H70">
            <v>540</v>
          </cell>
          <cell r="I70">
            <v>540</v>
          </cell>
        </row>
        <row r="71">
          <cell r="G71" t="str">
            <v>105450-P.S.R. MINCHA NORTE            </v>
          </cell>
          <cell r="H71">
            <v>329</v>
          </cell>
          <cell r="I71">
            <v>329</v>
          </cell>
        </row>
        <row r="72">
          <cell r="G72" t="str">
            <v>105451-P.S.R. AGUA FRIA</v>
          </cell>
          <cell r="H72">
            <v>77</v>
          </cell>
          <cell r="I72">
            <v>77</v>
          </cell>
        </row>
        <row r="73">
          <cell r="G73" t="str">
            <v>105482-P.S.R. CANELA ALTA</v>
          </cell>
          <cell r="H73">
            <v>170</v>
          </cell>
          <cell r="I73">
            <v>170</v>
          </cell>
        </row>
        <row r="74">
          <cell r="G74" t="str">
            <v>105483-P.S.R. LOS RULOS</v>
          </cell>
          <cell r="H74">
            <v>58</v>
          </cell>
          <cell r="I74">
            <v>58</v>
          </cell>
        </row>
        <row r="75">
          <cell r="G75" t="str">
            <v>105484-P.S.R. HUENTELAUQUEN</v>
          </cell>
          <cell r="H75">
            <v>113</v>
          </cell>
          <cell r="I75">
            <v>113</v>
          </cell>
        </row>
        <row r="76">
          <cell r="G76" t="str">
            <v>105488-P.S.R. ESPIRITU SANTO</v>
          </cell>
          <cell r="H76">
            <v>16</v>
          </cell>
          <cell r="I76">
            <v>16</v>
          </cell>
        </row>
        <row r="77">
          <cell r="G77" t="str">
            <v>105493-P.S.R. MINCHA SUR</v>
          </cell>
          <cell r="H77">
            <v>42</v>
          </cell>
          <cell r="I77">
            <v>42</v>
          </cell>
        </row>
        <row r="78">
          <cell r="G78" t="str">
            <v>105497-P.S.R. JABONERIA</v>
          </cell>
          <cell r="H78">
            <v>21</v>
          </cell>
          <cell r="I78">
            <v>21</v>
          </cell>
        </row>
        <row r="79">
          <cell r="G79" t="str">
            <v>105498-P.S.R. QUEBRADA DE LINARES</v>
          </cell>
          <cell r="H79">
            <v>15</v>
          </cell>
          <cell r="I79">
            <v>15</v>
          </cell>
        </row>
        <row r="80">
          <cell r="G80" t="str">
            <v>04203-LOS VILOS</v>
          </cell>
          <cell r="H80">
            <v>2338</v>
          </cell>
          <cell r="I80">
            <v>2338</v>
          </cell>
        </row>
        <row r="81">
          <cell r="G81" t="str">
            <v>105108-HOSPITAL LOS VILOS</v>
          </cell>
          <cell r="H81">
            <v>1461</v>
          </cell>
          <cell r="I81">
            <v>1461</v>
          </cell>
        </row>
        <row r="82">
          <cell r="G82" t="str">
            <v>105478-P.S.R. CAIMANES                   </v>
          </cell>
          <cell r="H82">
            <v>422</v>
          </cell>
          <cell r="I82">
            <v>422</v>
          </cell>
        </row>
        <row r="83">
          <cell r="G83" t="str">
            <v>105479-P.S.R. GUANGUALI</v>
          </cell>
          <cell r="H83">
            <v>119</v>
          </cell>
          <cell r="I83">
            <v>119</v>
          </cell>
        </row>
        <row r="84">
          <cell r="G84" t="str">
            <v>105480-P.S.R. QUILIMARI</v>
          </cell>
          <cell r="H84">
            <v>228</v>
          </cell>
          <cell r="I84">
            <v>228</v>
          </cell>
        </row>
        <row r="85">
          <cell r="G85" t="str">
            <v>105481-P.S.R. TILAMA</v>
          </cell>
          <cell r="H85">
            <v>40</v>
          </cell>
          <cell r="I85">
            <v>40</v>
          </cell>
        </row>
        <row r="86">
          <cell r="G86" t="str">
            <v>105511-P.S.R. LOS CONDORES</v>
          </cell>
          <cell r="H86">
            <v>68</v>
          </cell>
          <cell r="I86">
            <v>68</v>
          </cell>
        </row>
        <row r="87">
          <cell r="G87" t="str">
            <v>04204-SALAMANCA</v>
          </cell>
          <cell r="H87">
            <v>3244</v>
          </cell>
          <cell r="I87">
            <v>3244</v>
          </cell>
        </row>
        <row r="88">
          <cell r="G88" t="str">
            <v>105104-HOSPITAL SALAMANCA</v>
          </cell>
          <cell r="H88">
            <v>1436</v>
          </cell>
          <cell r="I88">
            <v>1436</v>
          </cell>
        </row>
        <row r="89">
          <cell r="G89" t="str">
            <v>105452-P.S.R. CUNCUMEN                 </v>
          </cell>
          <cell r="H89">
            <v>843</v>
          </cell>
          <cell r="I89">
            <v>843</v>
          </cell>
        </row>
        <row r="90">
          <cell r="G90" t="str">
            <v>105453-P.S.R. TRANQUILLA</v>
          </cell>
          <cell r="H90">
            <v>116</v>
          </cell>
          <cell r="I90">
            <v>116</v>
          </cell>
        </row>
        <row r="91">
          <cell r="G91" t="str">
            <v>105454-P.S.R. CUNLAGUA</v>
          </cell>
          <cell r="H91">
            <v>62</v>
          </cell>
          <cell r="I91">
            <v>62</v>
          </cell>
        </row>
        <row r="92">
          <cell r="G92" t="str">
            <v>105455-P.S.R. CHILLEPIN</v>
          </cell>
          <cell r="H92">
            <v>147</v>
          </cell>
          <cell r="I92">
            <v>147</v>
          </cell>
        </row>
        <row r="93">
          <cell r="G93" t="str">
            <v>105456-P.S.R. LLIMPO</v>
          </cell>
          <cell r="H93">
            <v>104</v>
          </cell>
          <cell r="I93">
            <v>104</v>
          </cell>
        </row>
        <row r="94">
          <cell r="G94" t="str">
            <v>105457-P.S.R. SAN AGUSTIN</v>
          </cell>
          <cell r="H94">
            <v>99</v>
          </cell>
          <cell r="I94">
            <v>99</v>
          </cell>
        </row>
        <row r="95">
          <cell r="G95" t="str">
            <v>105458-P.S.R. TAHUINCO</v>
          </cell>
          <cell r="H95">
            <v>93</v>
          </cell>
          <cell r="I95">
            <v>93</v>
          </cell>
        </row>
        <row r="96">
          <cell r="G96" t="str">
            <v>105491-P.S.R. QUELEN BAJO</v>
          </cell>
          <cell r="H96">
            <v>97</v>
          </cell>
          <cell r="I96">
            <v>97</v>
          </cell>
        </row>
        <row r="97">
          <cell r="G97" t="str">
            <v>105492-P.S.R. CAMISA</v>
          </cell>
          <cell r="H97">
            <v>95</v>
          </cell>
          <cell r="I97">
            <v>95</v>
          </cell>
        </row>
        <row r="98">
          <cell r="G98" t="str">
            <v>105501-P.S.R. ARBOLEDA GRANDE</v>
          </cell>
          <cell r="H98">
            <v>152</v>
          </cell>
          <cell r="I98">
            <v>152</v>
          </cell>
        </row>
        <row r="99">
          <cell r="G99" t="str">
            <v>04301-OVALLE</v>
          </cell>
          <cell r="H99">
            <v>11570</v>
          </cell>
          <cell r="I99">
            <v>11570</v>
          </cell>
        </row>
        <row r="100">
          <cell r="G100" t="str">
            <v>105315-CES. RURAL C. DE TAMAYA</v>
          </cell>
          <cell r="H100">
            <v>677</v>
          </cell>
          <cell r="I100">
            <v>677</v>
          </cell>
        </row>
        <row r="101">
          <cell r="G101" t="str">
            <v>105317-CES. JORGE JORDAN D.</v>
          </cell>
          <cell r="H101">
            <v>2595</v>
          </cell>
          <cell r="I101">
            <v>2595</v>
          </cell>
        </row>
        <row r="102">
          <cell r="G102" t="str">
            <v>105322-CES. MARCOS MACUADA</v>
          </cell>
          <cell r="H102">
            <v>4364</v>
          </cell>
          <cell r="I102">
            <v>4364</v>
          </cell>
        </row>
        <row r="103">
          <cell r="G103" t="str">
            <v>105324-CES. SOTAQUI</v>
          </cell>
          <cell r="H103">
            <v>704</v>
          </cell>
          <cell r="I103">
            <v>704</v>
          </cell>
        </row>
        <row r="104">
          <cell r="G104" t="str">
            <v>105415-P.S.R. BARRAZA</v>
          </cell>
          <cell r="H104">
            <v>234</v>
          </cell>
          <cell r="I104">
            <v>234</v>
          </cell>
        </row>
        <row r="105">
          <cell r="G105" t="str">
            <v>105416-P.S.R. CAMARICO                  </v>
          </cell>
          <cell r="H105">
            <v>265</v>
          </cell>
          <cell r="I105">
            <v>265</v>
          </cell>
        </row>
        <row r="106">
          <cell r="G106" t="str">
            <v>105417-P.S.R. ALCONES BAJOS</v>
          </cell>
          <cell r="H106">
            <v>165</v>
          </cell>
          <cell r="I106">
            <v>165</v>
          </cell>
        </row>
        <row r="107">
          <cell r="G107" t="str">
            <v>105419-P.S.R. LAS SOSSAS</v>
          </cell>
          <cell r="H107">
            <v>95</v>
          </cell>
          <cell r="I107">
            <v>95</v>
          </cell>
        </row>
        <row r="108">
          <cell r="G108" t="str">
            <v>105420-P.S.R. LIMARI</v>
          </cell>
          <cell r="H108">
            <v>379</v>
          </cell>
          <cell r="I108">
            <v>379</v>
          </cell>
        </row>
        <row r="109">
          <cell r="G109" t="str">
            <v>105422-P.S.R. HORNILLOS</v>
          </cell>
          <cell r="H109">
            <v>84</v>
          </cell>
          <cell r="I109">
            <v>84</v>
          </cell>
        </row>
        <row r="110">
          <cell r="G110" t="str">
            <v>105437-P.S.R. CHALINGA</v>
          </cell>
          <cell r="H110">
            <v>157</v>
          </cell>
          <cell r="I110">
            <v>157</v>
          </cell>
        </row>
        <row r="111">
          <cell r="G111" t="str">
            <v>105439-P.S.R. CERRO BLANCO</v>
          </cell>
          <cell r="H111">
            <v>79</v>
          </cell>
          <cell r="I111">
            <v>79</v>
          </cell>
        </row>
        <row r="112">
          <cell r="G112" t="str">
            <v>105507-P.S.R. HUAMALATA</v>
          </cell>
          <cell r="H112">
            <v>290</v>
          </cell>
          <cell r="I112">
            <v>290</v>
          </cell>
        </row>
        <row r="113">
          <cell r="G113" t="str">
            <v>105510-P.S.R. RECOLETA</v>
          </cell>
          <cell r="H113">
            <v>242</v>
          </cell>
          <cell r="I113">
            <v>242</v>
          </cell>
        </row>
        <row r="114">
          <cell r="G114" t="str">
            <v>105722-CECOF SAN JOSE DE LA DEHESA</v>
          </cell>
          <cell r="H114">
            <v>627</v>
          </cell>
          <cell r="I114">
            <v>627</v>
          </cell>
        </row>
        <row r="115">
          <cell r="G115" t="str">
            <v>105723-CECOF LIMARI</v>
          </cell>
          <cell r="H115">
            <v>613</v>
          </cell>
          <cell r="I115">
            <v>613</v>
          </cell>
        </row>
        <row r="116">
          <cell r="G116" t="str">
            <v>04302-COMBARBALÁ</v>
          </cell>
          <cell r="H116">
            <v>2027</v>
          </cell>
          <cell r="I116">
            <v>2027</v>
          </cell>
        </row>
        <row r="117">
          <cell r="G117" t="str">
            <v>105105-HOSPITAL COMBARBALA</v>
          </cell>
          <cell r="H117">
            <v>904</v>
          </cell>
          <cell r="I117">
            <v>904</v>
          </cell>
        </row>
        <row r="118">
          <cell r="G118" t="str">
            <v>105433-P.S.R. SAN LORENZO</v>
          </cell>
          <cell r="H118">
            <v>21</v>
          </cell>
          <cell r="I118">
            <v>21</v>
          </cell>
        </row>
        <row r="119">
          <cell r="G119" t="str">
            <v>105434-P.S.R. SAN MARCOS</v>
          </cell>
          <cell r="H119">
            <v>125</v>
          </cell>
          <cell r="I119">
            <v>125</v>
          </cell>
        </row>
        <row r="120">
          <cell r="G120" t="str">
            <v>105441-P.S.R. MANQUEHUA</v>
          </cell>
          <cell r="H120">
            <v>112</v>
          </cell>
          <cell r="I120">
            <v>112</v>
          </cell>
        </row>
        <row r="121">
          <cell r="G121" t="str">
            <v>105459-P.S.R. BARRANCAS                </v>
          </cell>
          <cell r="H121">
            <v>126</v>
          </cell>
          <cell r="I121">
            <v>126</v>
          </cell>
        </row>
        <row r="122">
          <cell r="G122" t="str">
            <v>105460-P.S.R. COGOTI 18</v>
          </cell>
          <cell r="H122">
            <v>188</v>
          </cell>
          <cell r="I122">
            <v>188</v>
          </cell>
        </row>
        <row r="123">
          <cell r="G123" t="str">
            <v>105461-P.S.R. EL HUACHO</v>
          </cell>
          <cell r="H123">
            <v>46</v>
          </cell>
          <cell r="I123">
            <v>46</v>
          </cell>
        </row>
        <row r="124">
          <cell r="G124" t="str">
            <v>105462-P.S.R. EL SAUCE</v>
          </cell>
          <cell r="H124">
            <v>96</v>
          </cell>
          <cell r="I124">
            <v>96</v>
          </cell>
        </row>
        <row r="125">
          <cell r="G125" t="str">
            <v>105463-P.S.R. QUILITAPIA</v>
          </cell>
          <cell r="H125">
            <v>145</v>
          </cell>
          <cell r="I125">
            <v>145</v>
          </cell>
        </row>
        <row r="126">
          <cell r="G126" t="str">
            <v>105464-P.S.R. LA LIGUA</v>
          </cell>
          <cell r="H126">
            <v>100</v>
          </cell>
          <cell r="I126">
            <v>100</v>
          </cell>
        </row>
        <row r="127">
          <cell r="G127" t="str">
            <v>105465-P.S.R. RAMADILLA</v>
          </cell>
          <cell r="H127">
            <v>49</v>
          </cell>
          <cell r="I127">
            <v>49</v>
          </cell>
        </row>
        <row r="128">
          <cell r="G128" t="str">
            <v>105466-P.S.R. VALLE HERMOSO</v>
          </cell>
          <cell r="H128">
            <v>65</v>
          </cell>
          <cell r="I128">
            <v>65</v>
          </cell>
        </row>
        <row r="129">
          <cell r="G129" t="str">
            <v>105490-P.S.R. EL DURAZNO</v>
          </cell>
          <cell r="H129">
            <v>50</v>
          </cell>
          <cell r="I129">
            <v>50</v>
          </cell>
        </row>
        <row r="130">
          <cell r="G130" t="str">
            <v>04303-MONTE PATRIA</v>
          </cell>
          <cell r="H130">
            <v>3545</v>
          </cell>
          <cell r="I130">
            <v>3545</v>
          </cell>
        </row>
        <row r="131">
          <cell r="G131" t="str">
            <v>105307-CES. RURAL MONTE PATRIA</v>
          </cell>
          <cell r="H131">
            <v>902</v>
          </cell>
          <cell r="I131">
            <v>902</v>
          </cell>
        </row>
        <row r="132">
          <cell r="G132" t="str">
            <v>105311-CES. RURAL CHAÑARAL ALTO</v>
          </cell>
          <cell r="H132">
            <v>430</v>
          </cell>
          <cell r="I132">
            <v>430</v>
          </cell>
        </row>
        <row r="133">
          <cell r="G133" t="str">
            <v>105312-CES. RURAL CAREN</v>
          </cell>
          <cell r="H133">
            <v>402</v>
          </cell>
          <cell r="I133">
            <v>402</v>
          </cell>
        </row>
        <row r="134">
          <cell r="G134" t="str">
            <v>105318-CES. RURAL EL PALQUI</v>
          </cell>
          <cell r="H134">
            <v>971</v>
          </cell>
          <cell r="I134">
            <v>971</v>
          </cell>
        </row>
        <row r="135">
          <cell r="G135" t="str">
            <v>105425-P.S.R. CHILECITO</v>
          </cell>
          <cell r="H135">
            <v>81</v>
          </cell>
          <cell r="I135">
            <v>81</v>
          </cell>
        </row>
        <row r="136">
          <cell r="G136" t="str">
            <v>105427-P.S.R. HACIENDA VALDIVIA</v>
          </cell>
          <cell r="H136">
            <v>96</v>
          </cell>
          <cell r="I136">
            <v>96</v>
          </cell>
        </row>
        <row r="137">
          <cell r="G137" t="str">
            <v>105428-P.S.R. HUATULAME</v>
          </cell>
          <cell r="H137">
            <v>115</v>
          </cell>
          <cell r="I137">
            <v>115</v>
          </cell>
        </row>
        <row r="138">
          <cell r="G138" t="str">
            <v>105430-P.S.R. MIALQUI</v>
          </cell>
          <cell r="H138">
            <v>42</v>
          </cell>
          <cell r="I138">
            <v>42</v>
          </cell>
        </row>
        <row r="139">
          <cell r="G139" t="str">
            <v>105431-P.S.R. PEDREGAL</v>
          </cell>
          <cell r="H139">
            <v>113</v>
          </cell>
          <cell r="I139">
            <v>113</v>
          </cell>
        </row>
        <row r="140">
          <cell r="G140" t="str">
            <v>105432-P.S.R. RAPEL</v>
          </cell>
          <cell r="H140">
            <v>146</v>
          </cell>
          <cell r="I140">
            <v>146</v>
          </cell>
        </row>
        <row r="141">
          <cell r="G141" t="str">
            <v>105435-P.S.R. TULAHUEN</v>
          </cell>
          <cell r="H141">
            <v>148</v>
          </cell>
          <cell r="I141">
            <v>148</v>
          </cell>
        </row>
        <row r="142">
          <cell r="G142" t="str">
            <v>105436-P.S.R. EL MAITEN</v>
          </cell>
          <cell r="H142">
            <v>60</v>
          </cell>
          <cell r="I142">
            <v>60</v>
          </cell>
        </row>
        <row r="143">
          <cell r="G143" t="str">
            <v>105489-P.S.R. RAMADAS DE TULAHUEN</v>
          </cell>
          <cell r="H143">
            <v>39</v>
          </cell>
          <cell r="I143">
            <v>39</v>
          </cell>
        </row>
        <row r="144">
          <cell r="G144" t="str">
            <v>04304-PUNITAQUI</v>
          </cell>
          <cell r="H144">
            <v>1612</v>
          </cell>
          <cell r="I144">
            <v>1612</v>
          </cell>
        </row>
        <row r="145">
          <cell r="G145" t="str">
            <v>105308-CES. RURAL PUNITAQUI</v>
          </cell>
          <cell r="H145">
            <v>1325</v>
          </cell>
          <cell r="I145">
            <v>1325</v>
          </cell>
        </row>
        <row r="146">
          <cell r="G146" t="str">
            <v>105440-P.S.R. DIVISADERO</v>
          </cell>
          <cell r="H146">
            <v>52</v>
          </cell>
          <cell r="I146">
            <v>52</v>
          </cell>
        </row>
        <row r="147">
          <cell r="G147" t="str">
            <v>105442-P.S.R. SAN PEDRO DE QUILES</v>
          </cell>
          <cell r="H147">
            <v>21</v>
          </cell>
          <cell r="I147">
            <v>21</v>
          </cell>
        </row>
        <row r="148">
          <cell r="G148" t="str">
            <v>105508-P.S.R. EL PARRAL DE QUILES  </v>
          </cell>
          <cell r="H148">
            <v>214</v>
          </cell>
          <cell r="I148">
            <v>214</v>
          </cell>
        </row>
        <row r="149">
          <cell r="G149" t="str">
            <v>04305-RIO HURATDO</v>
          </cell>
          <cell r="H149">
            <v>782</v>
          </cell>
          <cell r="I149">
            <v>782</v>
          </cell>
        </row>
        <row r="150">
          <cell r="G150" t="str">
            <v>105310-CES. RURAL PICHASCA</v>
          </cell>
          <cell r="H150">
            <v>310</v>
          </cell>
          <cell r="I150">
            <v>310</v>
          </cell>
        </row>
        <row r="151">
          <cell r="G151" t="str">
            <v>105409-P.S.R. EL CHAÑAR</v>
          </cell>
          <cell r="H151">
            <v>36</v>
          </cell>
          <cell r="I151">
            <v>36</v>
          </cell>
        </row>
        <row r="152">
          <cell r="G152" t="str">
            <v>105410-P.S.R. HURTADO</v>
          </cell>
          <cell r="H152">
            <v>83</v>
          </cell>
          <cell r="I152">
            <v>83</v>
          </cell>
        </row>
        <row r="153">
          <cell r="G153" t="str">
            <v>105411-P.S.R. LAS BREAS</v>
          </cell>
          <cell r="H153">
            <v>42</v>
          </cell>
          <cell r="I153">
            <v>42</v>
          </cell>
        </row>
        <row r="154">
          <cell r="G154" t="str">
            <v>105413-P.S.R. SAMO ALTO</v>
          </cell>
          <cell r="H154">
            <v>135</v>
          </cell>
          <cell r="I154">
            <v>135</v>
          </cell>
        </row>
        <row r="155">
          <cell r="G155" t="str">
            <v>105414-P.S.R. SERON</v>
          </cell>
          <cell r="H155">
            <v>117</v>
          </cell>
          <cell r="I155">
            <v>117</v>
          </cell>
        </row>
        <row r="156">
          <cell r="G156" t="str">
            <v>105503-P.S.R. TABAQUEROS</v>
          </cell>
          <cell r="H156">
            <v>59</v>
          </cell>
          <cell r="I156">
            <v>59</v>
          </cell>
        </row>
        <row r="157">
          <cell r="G157" t="str">
            <v>Total general</v>
          </cell>
          <cell r="H157">
            <v>71360</v>
          </cell>
          <cell r="I157">
            <v>71360</v>
          </cell>
        </row>
      </sheetData>
      <sheetData sheetId="15">
        <row r="2">
          <cell r="G2" t="str">
            <v>Suma de Total</v>
          </cell>
          <cell r="H2" t="str">
            <v>Etiquetas de columna</v>
          </cell>
          <cell r="Z2" t="str">
            <v>Suma de Total</v>
          </cell>
          <cell r="AA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 t="str">
            <v>Total general</v>
          </cell>
          <cell r="Z3" t="str">
            <v>Etiquetas de fila</v>
          </cell>
          <cell r="AA3">
            <v>1</v>
          </cell>
          <cell r="AB3">
            <v>2</v>
          </cell>
          <cell r="AC3">
            <v>3</v>
          </cell>
          <cell r="AD3">
            <v>4</v>
          </cell>
          <cell r="AE3">
            <v>5</v>
          </cell>
          <cell r="AF3">
            <v>6</v>
          </cell>
          <cell r="AG3">
            <v>7</v>
          </cell>
          <cell r="AH3">
            <v>8</v>
          </cell>
          <cell r="AI3">
            <v>9</v>
          </cell>
          <cell r="AJ3" t="str">
            <v>Total general</v>
          </cell>
        </row>
        <row r="4">
          <cell r="G4" t="str">
            <v>04101-LA SERENA</v>
          </cell>
          <cell r="H4">
            <v>115</v>
          </cell>
          <cell r="I4">
            <v>151</v>
          </cell>
          <cell r="J4">
            <v>196</v>
          </cell>
          <cell r="K4">
            <v>163</v>
          </cell>
          <cell r="L4">
            <v>151</v>
          </cell>
          <cell r="M4">
            <v>174</v>
          </cell>
          <cell r="N4">
            <v>136</v>
          </cell>
          <cell r="O4">
            <v>183</v>
          </cell>
          <cell r="P4">
            <v>152</v>
          </cell>
          <cell r="Q4">
            <v>1421</v>
          </cell>
          <cell r="Z4" t="str">
            <v>04101-LA SERENA</v>
          </cell>
          <cell r="AA4">
            <v>44</v>
          </cell>
          <cell r="AB4">
            <v>103</v>
          </cell>
          <cell r="AC4">
            <v>71</v>
          </cell>
          <cell r="AD4">
            <v>85</v>
          </cell>
          <cell r="AE4">
            <v>56</v>
          </cell>
          <cell r="AF4">
            <v>321</v>
          </cell>
          <cell r="AG4">
            <v>74</v>
          </cell>
          <cell r="AH4">
            <v>79</v>
          </cell>
          <cell r="AI4">
            <v>57</v>
          </cell>
          <cell r="AJ4">
            <v>890</v>
          </cell>
        </row>
        <row r="5">
          <cell r="G5" t="str">
            <v>105300-CES. CARDENAL CARO</v>
          </cell>
          <cell r="H5">
            <v>5</v>
          </cell>
          <cell r="I5">
            <v>3</v>
          </cell>
          <cell r="J5">
            <v>10</v>
          </cell>
          <cell r="K5">
            <v>54</v>
          </cell>
          <cell r="L5">
            <v>18</v>
          </cell>
          <cell r="M5">
            <v>8</v>
          </cell>
          <cell r="N5">
            <v>14</v>
          </cell>
          <cell r="O5">
            <v>6</v>
          </cell>
          <cell r="P5">
            <v>36</v>
          </cell>
          <cell r="Q5">
            <v>154</v>
          </cell>
          <cell r="Z5" t="str">
            <v>105300-CES. CARDENAL CARO</v>
          </cell>
          <cell r="AA5">
            <v>9</v>
          </cell>
          <cell r="AB5">
            <v>9</v>
          </cell>
          <cell r="AC5">
            <v>9</v>
          </cell>
          <cell r="AD5">
            <v>25</v>
          </cell>
          <cell r="AE5">
            <v>9</v>
          </cell>
          <cell r="AF5">
            <v>14</v>
          </cell>
          <cell r="AG5">
            <v>20</v>
          </cell>
          <cell r="AH5">
            <v>8</v>
          </cell>
          <cell r="AI5">
            <v>10</v>
          </cell>
          <cell r="AJ5">
            <v>113</v>
          </cell>
        </row>
        <row r="6">
          <cell r="G6" t="str">
            <v>105301-CES. LAS COMPAÑIAS</v>
          </cell>
          <cell r="H6">
            <v>25</v>
          </cell>
          <cell r="I6">
            <v>41</v>
          </cell>
          <cell r="J6">
            <v>55</v>
          </cell>
          <cell r="K6">
            <v>32</v>
          </cell>
          <cell r="L6">
            <v>37</v>
          </cell>
          <cell r="M6">
            <v>38</v>
          </cell>
          <cell r="N6">
            <v>39</v>
          </cell>
          <cell r="O6">
            <v>29</v>
          </cell>
          <cell r="P6">
            <v>42</v>
          </cell>
          <cell r="Q6">
            <v>338</v>
          </cell>
          <cell r="Z6" t="str">
            <v>105301-CES. LAS COMPAÑIAS</v>
          </cell>
          <cell r="AA6">
            <v>18</v>
          </cell>
          <cell r="AB6">
            <v>46</v>
          </cell>
          <cell r="AC6">
            <v>35</v>
          </cell>
          <cell r="AD6">
            <v>32</v>
          </cell>
          <cell r="AE6">
            <v>30</v>
          </cell>
          <cell r="AF6">
            <v>28</v>
          </cell>
          <cell r="AG6">
            <v>26</v>
          </cell>
          <cell r="AH6">
            <v>34</v>
          </cell>
          <cell r="AI6">
            <v>33</v>
          </cell>
          <cell r="AJ6">
            <v>282</v>
          </cell>
        </row>
        <row r="7">
          <cell r="G7" t="str">
            <v>105302-CES. PEDRO AGUIRRE C.</v>
          </cell>
          <cell r="H7">
            <v>24</v>
          </cell>
          <cell r="I7">
            <v>53</v>
          </cell>
          <cell r="J7">
            <v>36</v>
          </cell>
          <cell r="K7">
            <v>28</v>
          </cell>
          <cell r="L7">
            <v>52</v>
          </cell>
          <cell r="M7">
            <v>19</v>
          </cell>
          <cell r="N7">
            <v>25</v>
          </cell>
          <cell r="O7">
            <v>30</v>
          </cell>
          <cell r="P7">
            <v>30</v>
          </cell>
          <cell r="Q7">
            <v>297</v>
          </cell>
          <cell r="Z7" t="str">
            <v>105302-CES. PEDRO AGUIRRE C.</v>
          </cell>
          <cell r="AA7">
            <v>11</v>
          </cell>
          <cell r="AB7">
            <v>10</v>
          </cell>
          <cell r="AC7">
            <v>19</v>
          </cell>
          <cell r="AD7">
            <v>23</v>
          </cell>
          <cell r="AE7">
            <v>17</v>
          </cell>
          <cell r="AF7">
            <v>70</v>
          </cell>
          <cell r="AG7">
            <v>20</v>
          </cell>
          <cell r="AH7">
            <v>17</v>
          </cell>
          <cell r="AI7">
            <v>10</v>
          </cell>
          <cell r="AJ7">
            <v>197</v>
          </cell>
        </row>
        <row r="8">
          <cell r="G8" t="str">
            <v>105313-CES. SCHAFFHAUSER</v>
          </cell>
          <cell r="H8">
            <v>24</v>
          </cell>
          <cell r="I8">
            <v>12</v>
          </cell>
          <cell r="J8">
            <v>20</v>
          </cell>
          <cell r="K8">
            <v>17</v>
          </cell>
          <cell r="L8">
            <v>9</v>
          </cell>
          <cell r="M8">
            <v>11</v>
          </cell>
          <cell r="N8">
            <v>4</v>
          </cell>
          <cell r="O8">
            <v>8</v>
          </cell>
          <cell r="P8">
            <v>7</v>
          </cell>
          <cell r="Q8">
            <v>112</v>
          </cell>
          <cell r="Z8" t="str">
            <v>105313-CES. SCHAFFHAUSER</v>
          </cell>
          <cell r="AF8">
            <v>55</v>
          </cell>
          <cell r="AJ8">
            <v>55</v>
          </cell>
        </row>
        <row r="9">
          <cell r="G9" t="str">
            <v>105319-CES. CARDENAL R.S.H.</v>
          </cell>
          <cell r="H9">
            <v>18</v>
          </cell>
          <cell r="I9">
            <v>17</v>
          </cell>
          <cell r="J9">
            <v>21</v>
          </cell>
          <cell r="K9">
            <v>19</v>
          </cell>
          <cell r="L9">
            <v>25</v>
          </cell>
          <cell r="M9">
            <v>29</v>
          </cell>
          <cell r="N9">
            <v>47</v>
          </cell>
          <cell r="O9">
            <v>45</v>
          </cell>
          <cell r="P9">
            <v>16</v>
          </cell>
          <cell r="Q9">
            <v>237</v>
          </cell>
          <cell r="Z9" t="str">
            <v>105319-CES. CARDENAL R.S.H.</v>
          </cell>
          <cell r="AA9">
            <v>1</v>
          </cell>
          <cell r="AF9">
            <v>148</v>
          </cell>
          <cell r="AG9">
            <v>2</v>
          </cell>
          <cell r="AH9">
            <v>2</v>
          </cell>
          <cell r="AI9">
            <v>1</v>
          </cell>
          <cell r="AJ9">
            <v>154</v>
          </cell>
        </row>
        <row r="10">
          <cell r="G10" t="str">
            <v>105325-CESFAM JUAN PABLO II</v>
          </cell>
          <cell r="I10">
            <v>12</v>
          </cell>
          <cell r="J10">
            <v>47</v>
          </cell>
          <cell r="M10">
            <v>59</v>
          </cell>
          <cell r="O10">
            <v>53</v>
          </cell>
          <cell r="P10">
            <v>13</v>
          </cell>
          <cell r="Q10">
            <v>184</v>
          </cell>
          <cell r="Z10" t="str">
            <v>105325-CESFAM JUAN PABLO II</v>
          </cell>
          <cell r="AB10">
            <v>38</v>
          </cell>
          <cell r="AC10">
            <v>1</v>
          </cell>
          <cell r="AH10">
            <v>17</v>
          </cell>
          <cell r="AJ10">
            <v>56</v>
          </cell>
        </row>
        <row r="11">
          <cell r="G11" t="str">
            <v>105400-P.S.R. ALGARROBITO            </v>
          </cell>
          <cell r="H11">
            <v>4</v>
          </cell>
          <cell r="I11">
            <v>4</v>
          </cell>
          <cell r="J11">
            <v>4</v>
          </cell>
          <cell r="K11">
            <v>6</v>
          </cell>
          <cell r="L11">
            <v>3</v>
          </cell>
          <cell r="N11">
            <v>4</v>
          </cell>
          <cell r="O11">
            <v>6</v>
          </cell>
          <cell r="P11">
            <v>2</v>
          </cell>
          <cell r="Q11">
            <v>33</v>
          </cell>
          <cell r="Z11" t="str">
            <v>105700-CECOF VILLA EL INDIO</v>
          </cell>
          <cell r="AA11">
            <v>3</v>
          </cell>
          <cell r="AG11">
            <v>3</v>
          </cell>
          <cell r="AH11">
            <v>1</v>
          </cell>
          <cell r="AI11">
            <v>3</v>
          </cell>
          <cell r="AJ11">
            <v>10</v>
          </cell>
        </row>
        <row r="12">
          <cell r="G12" t="str">
            <v>105401-P.S.R. LAS ROJAS</v>
          </cell>
          <cell r="H12">
            <v>3</v>
          </cell>
          <cell r="I12">
            <v>1</v>
          </cell>
          <cell r="L12">
            <v>1</v>
          </cell>
          <cell r="M12">
            <v>1</v>
          </cell>
          <cell r="P12">
            <v>1</v>
          </cell>
          <cell r="Q12">
            <v>7</v>
          </cell>
          <cell r="Z12" t="str">
            <v>105701-CECOF VILLA ALEMANIA</v>
          </cell>
          <cell r="AA12">
            <v>2</v>
          </cell>
          <cell r="AC12">
            <v>7</v>
          </cell>
          <cell r="AD12">
            <v>5</v>
          </cell>
          <cell r="AF12">
            <v>6</v>
          </cell>
          <cell r="AG12">
            <v>3</v>
          </cell>
          <cell r="AJ12">
            <v>23</v>
          </cell>
        </row>
        <row r="13">
          <cell r="G13" t="str">
            <v>105402-P.S.R. EL ROMERO</v>
          </cell>
          <cell r="H13">
            <v>1</v>
          </cell>
          <cell r="K13">
            <v>1</v>
          </cell>
          <cell r="M13">
            <v>1</v>
          </cell>
          <cell r="Q13">
            <v>3</v>
          </cell>
          <cell r="Z13" t="str">
            <v>04102-COQUIMBO</v>
          </cell>
          <cell r="AA13">
            <v>31</v>
          </cell>
          <cell r="AB13">
            <v>52</v>
          </cell>
          <cell r="AC13">
            <v>63</v>
          </cell>
          <cell r="AD13">
            <v>68</v>
          </cell>
          <cell r="AE13">
            <v>50</v>
          </cell>
          <cell r="AF13">
            <v>79</v>
          </cell>
          <cell r="AG13">
            <v>108</v>
          </cell>
          <cell r="AH13">
            <v>103</v>
          </cell>
          <cell r="AI13">
            <v>50</v>
          </cell>
          <cell r="AJ13">
            <v>604</v>
          </cell>
        </row>
        <row r="14">
          <cell r="G14" t="str">
            <v>105499-P.S.R. LAMBERT</v>
          </cell>
          <cell r="H14">
            <v>2</v>
          </cell>
          <cell r="I14">
            <v>4</v>
          </cell>
          <cell r="M14">
            <v>1</v>
          </cell>
          <cell r="Q14">
            <v>7</v>
          </cell>
          <cell r="Z14" t="str">
            <v>105303-CES. SAN JUAN</v>
          </cell>
          <cell r="AA14">
            <v>3</v>
          </cell>
          <cell r="AB14">
            <v>2</v>
          </cell>
          <cell r="AC14">
            <v>5</v>
          </cell>
          <cell r="AD14">
            <v>3</v>
          </cell>
          <cell r="AE14">
            <v>1</v>
          </cell>
          <cell r="AG14">
            <v>37</v>
          </cell>
          <cell r="AH14">
            <v>2</v>
          </cell>
          <cell r="AI14">
            <v>6</v>
          </cell>
          <cell r="AJ14">
            <v>59</v>
          </cell>
        </row>
        <row r="15">
          <cell r="G15" t="str">
            <v>105700-CECOF VILLA EL INDIO</v>
          </cell>
          <cell r="H15">
            <v>3</v>
          </cell>
          <cell r="I15">
            <v>2</v>
          </cell>
          <cell r="J15">
            <v>2</v>
          </cell>
          <cell r="K15">
            <v>5</v>
          </cell>
          <cell r="L15">
            <v>4</v>
          </cell>
          <cell r="N15">
            <v>3</v>
          </cell>
          <cell r="O15">
            <v>2</v>
          </cell>
          <cell r="P15">
            <v>3</v>
          </cell>
          <cell r="Q15">
            <v>24</v>
          </cell>
          <cell r="Z15" t="str">
            <v>105304-CES. SANTA CECILIA</v>
          </cell>
          <cell r="AA15">
            <v>11</v>
          </cell>
          <cell r="AB15">
            <v>12</v>
          </cell>
          <cell r="AC15">
            <v>8</v>
          </cell>
          <cell r="AD15">
            <v>8</v>
          </cell>
          <cell r="AE15">
            <v>4</v>
          </cell>
          <cell r="AF15">
            <v>13</v>
          </cell>
          <cell r="AG15">
            <v>14</v>
          </cell>
          <cell r="AH15">
            <v>18</v>
          </cell>
          <cell r="AI15">
            <v>5</v>
          </cell>
          <cell r="AJ15">
            <v>93</v>
          </cell>
        </row>
        <row r="16">
          <cell r="G16" t="str">
            <v>105701-CECOF VILLA ALEMANIA</v>
          </cell>
          <cell r="K16">
            <v>1</v>
          </cell>
          <cell r="M16">
            <v>1</v>
          </cell>
          <cell r="Q16">
            <v>2</v>
          </cell>
          <cell r="Z16" t="str">
            <v>105305-CES. TIERRAS BLANCAS</v>
          </cell>
          <cell r="AA16">
            <v>15</v>
          </cell>
          <cell r="AB16">
            <v>3</v>
          </cell>
          <cell r="AC16">
            <v>2</v>
          </cell>
          <cell r="AD16">
            <v>20</v>
          </cell>
          <cell r="AE16">
            <v>24</v>
          </cell>
          <cell r="AF16">
            <v>45</v>
          </cell>
          <cell r="AG16">
            <v>16</v>
          </cell>
          <cell r="AH16">
            <v>36</v>
          </cell>
          <cell r="AI16">
            <v>24</v>
          </cell>
          <cell r="AJ16">
            <v>185</v>
          </cell>
        </row>
        <row r="17">
          <cell r="G17" t="str">
            <v>105702-CECOF VILLA LAMBERT</v>
          </cell>
          <cell r="H17">
            <v>6</v>
          </cell>
          <cell r="I17">
            <v>2</v>
          </cell>
          <cell r="J17">
            <v>1</v>
          </cell>
          <cell r="L17">
            <v>2</v>
          </cell>
          <cell r="M17">
            <v>6</v>
          </cell>
          <cell r="O17">
            <v>4</v>
          </cell>
          <cell r="P17">
            <v>2</v>
          </cell>
          <cell r="Q17">
            <v>23</v>
          </cell>
          <cell r="Z17" t="str">
            <v>105321-CES. RURAL  TONGOY</v>
          </cell>
          <cell r="AA17">
            <v>1</v>
          </cell>
          <cell r="AB17">
            <v>4</v>
          </cell>
          <cell r="AD17">
            <v>3</v>
          </cell>
          <cell r="AF17">
            <v>1</v>
          </cell>
          <cell r="AH17">
            <v>2</v>
          </cell>
          <cell r="AI17">
            <v>3</v>
          </cell>
          <cell r="AJ17">
            <v>14</v>
          </cell>
        </row>
        <row r="18">
          <cell r="G18" t="str">
            <v>04102-COQUIMBO</v>
          </cell>
          <cell r="H18">
            <v>130</v>
          </cell>
          <cell r="I18">
            <v>149</v>
          </cell>
          <cell r="J18">
            <v>184</v>
          </cell>
          <cell r="K18">
            <v>195</v>
          </cell>
          <cell r="L18">
            <v>228</v>
          </cell>
          <cell r="M18">
            <v>149</v>
          </cell>
          <cell r="N18">
            <v>215</v>
          </cell>
          <cell r="O18">
            <v>196</v>
          </cell>
          <cell r="P18">
            <v>161</v>
          </cell>
          <cell r="Q18">
            <v>1607</v>
          </cell>
          <cell r="Z18" t="str">
            <v>105323-CES. DR. SERGIO AGUILAR</v>
          </cell>
          <cell r="AB18">
            <v>31</v>
          </cell>
          <cell r="AC18">
            <v>45</v>
          </cell>
          <cell r="AD18">
            <v>33</v>
          </cell>
          <cell r="AE18">
            <v>21</v>
          </cell>
          <cell r="AF18">
            <v>17</v>
          </cell>
          <cell r="AG18">
            <v>37</v>
          </cell>
          <cell r="AH18">
            <v>36</v>
          </cell>
          <cell r="AI18">
            <v>11</v>
          </cell>
          <cell r="AJ18">
            <v>231</v>
          </cell>
        </row>
        <row r="19">
          <cell r="G19" t="str">
            <v>105303-CES. SAN JUAN</v>
          </cell>
          <cell r="H19">
            <v>30</v>
          </cell>
          <cell r="I19">
            <v>19</v>
          </cell>
          <cell r="J19">
            <v>51</v>
          </cell>
          <cell r="K19">
            <v>43</v>
          </cell>
          <cell r="L19">
            <v>61</v>
          </cell>
          <cell r="M19">
            <v>33</v>
          </cell>
          <cell r="N19">
            <v>35</v>
          </cell>
          <cell r="O19">
            <v>35</v>
          </cell>
          <cell r="P19">
            <v>44</v>
          </cell>
          <cell r="Q19">
            <v>351</v>
          </cell>
          <cell r="Z19" t="str">
            <v>105404-P.S.R. EL TANGUE                         </v>
          </cell>
          <cell r="AG19">
            <v>3</v>
          </cell>
          <cell r="AJ19">
            <v>3</v>
          </cell>
        </row>
        <row r="20">
          <cell r="G20" t="str">
            <v>105304-CES. SANTA CECILIA</v>
          </cell>
          <cell r="H20">
            <v>15</v>
          </cell>
          <cell r="I20">
            <v>15</v>
          </cell>
          <cell r="J20">
            <v>24</v>
          </cell>
          <cell r="K20">
            <v>22</v>
          </cell>
          <cell r="L20">
            <v>23</v>
          </cell>
          <cell r="M20">
            <v>24</v>
          </cell>
          <cell r="N20">
            <v>16</v>
          </cell>
          <cell r="O20">
            <v>24</v>
          </cell>
          <cell r="P20">
            <v>25</v>
          </cell>
          <cell r="Q20">
            <v>188</v>
          </cell>
          <cell r="Z20" t="str">
            <v>105405-P.S.R. GUANAQUEROS</v>
          </cell>
          <cell r="AA20">
            <v>1</v>
          </cell>
          <cell r="AC20">
            <v>2</v>
          </cell>
          <cell r="AG20">
            <v>1</v>
          </cell>
          <cell r="AH20">
            <v>5</v>
          </cell>
          <cell r="AJ20">
            <v>9</v>
          </cell>
        </row>
        <row r="21">
          <cell r="G21" t="str">
            <v>105305-CES. TIERRAS BLANCAS</v>
          </cell>
          <cell r="H21">
            <v>47</v>
          </cell>
          <cell r="I21">
            <v>53</v>
          </cell>
          <cell r="J21">
            <v>57</v>
          </cell>
          <cell r="K21">
            <v>37</v>
          </cell>
          <cell r="L21">
            <v>63</v>
          </cell>
          <cell r="M21">
            <v>32</v>
          </cell>
          <cell r="N21">
            <v>74</v>
          </cell>
          <cell r="O21">
            <v>50</v>
          </cell>
          <cell r="P21">
            <v>44</v>
          </cell>
          <cell r="Q21">
            <v>457</v>
          </cell>
          <cell r="Z21" t="str">
            <v>105406-P.S.R. PAN DE AZUCAR</v>
          </cell>
          <cell r="AD21">
            <v>1</v>
          </cell>
          <cell r="AH21">
            <v>3</v>
          </cell>
          <cell r="AJ21">
            <v>4</v>
          </cell>
        </row>
        <row r="22">
          <cell r="G22" t="str">
            <v>105321-CES. RURAL  TONGOY</v>
          </cell>
          <cell r="H22">
            <v>2</v>
          </cell>
          <cell r="I22">
            <v>2</v>
          </cell>
          <cell r="K22">
            <v>6</v>
          </cell>
          <cell r="L22">
            <v>8</v>
          </cell>
          <cell r="M22">
            <v>7</v>
          </cell>
          <cell r="O22">
            <v>6</v>
          </cell>
          <cell r="P22">
            <v>4</v>
          </cell>
          <cell r="Q22">
            <v>35</v>
          </cell>
          <cell r="Z22" t="str">
            <v>105407-P.S.R. TAMBILLOS</v>
          </cell>
          <cell r="AC22">
            <v>1</v>
          </cell>
          <cell r="AH22">
            <v>1</v>
          </cell>
          <cell r="AJ22">
            <v>2</v>
          </cell>
        </row>
        <row r="23">
          <cell r="G23" t="str">
            <v>105323-CES. DR. SERGIO AGUILAR</v>
          </cell>
          <cell r="H23">
            <v>22</v>
          </cell>
          <cell r="I23">
            <v>50</v>
          </cell>
          <cell r="J23">
            <v>36</v>
          </cell>
          <cell r="K23">
            <v>71</v>
          </cell>
          <cell r="L23">
            <v>62</v>
          </cell>
          <cell r="M23">
            <v>44</v>
          </cell>
          <cell r="N23">
            <v>67</v>
          </cell>
          <cell r="O23">
            <v>59</v>
          </cell>
          <cell r="P23">
            <v>35</v>
          </cell>
          <cell r="Q23">
            <v>446</v>
          </cell>
          <cell r="Z23" t="str">
            <v>105705-CECOF EL ALBA</v>
          </cell>
          <cell r="AF23">
            <v>3</v>
          </cell>
          <cell r="AI23">
            <v>1</v>
          </cell>
          <cell r="AJ23">
            <v>4</v>
          </cell>
        </row>
        <row r="24">
          <cell r="G24" t="str">
            <v>105404-P.S.R. EL TANGUE                         </v>
          </cell>
          <cell r="I24">
            <v>1</v>
          </cell>
          <cell r="J24">
            <v>3</v>
          </cell>
          <cell r="K24">
            <v>3</v>
          </cell>
          <cell r="L24">
            <v>2</v>
          </cell>
          <cell r="M24">
            <v>1</v>
          </cell>
          <cell r="N24">
            <v>10</v>
          </cell>
          <cell r="O24">
            <v>6</v>
          </cell>
          <cell r="P24">
            <v>5</v>
          </cell>
          <cell r="Q24">
            <v>31</v>
          </cell>
          <cell r="Z24" t="str">
            <v>04103-ANDACOLLO</v>
          </cell>
          <cell r="AA24">
            <v>1</v>
          </cell>
          <cell r="AB24">
            <v>7</v>
          </cell>
          <cell r="AC24">
            <v>6</v>
          </cell>
          <cell r="AD24">
            <v>5</v>
          </cell>
          <cell r="AE24">
            <v>8</v>
          </cell>
          <cell r="AF24">
            <v>5</v>
          </cell>
          <cell r="AG24">
            <v>5</v>
          </cell>
          <cell r="AH24">
            <v>4</v>
          </cell>
          <cell r="AI24">
            <v>11</v>
          </cell>
          <cell r="AJ24">
            <v>52</v>
          </cell>
        </row>
        <row r="25">
          <cell r="G25" t="str">
            <v>105405-P.S.R. GUANAQUEROS</v>
          </cell>
          <cell r="H25">
            <v>4</v>
          </cell>
          <cell r="I25">
            <v>3</v>
          </cell>
          <cell r="J25">
            <v>2</v>
          </cell>
          <cell r="K25">
            <v>5</v>
          </cell>
          <cell r="L25">
            <v>2</v>
          </cell>
          <cell r="N25">
            <v>2</v>
          </cell>
          <cell r="Q25">
            <v>18</v>
          </cell>
          <cell r="Z25" t="str">
            <v>105106-HOSPITAL ANDACOLLO</v>
          </cell>
          <cell r="AA25">
            <v>1</v>
          </cell>
          <cell r="AB25">
            <v>7</v>
          </cell>
          <cell r="AC25">
            <v>6</v>
          </cell>
          <cell r="AD25">
            <v>5</v>
          </cell>
          <cell r="AE25">
            <v>8</v>
          </cell>
          <cell r="AF25">
            <v>5</v>
          </cell>
          <cell r="AG25">
            <v>5</v>
          </cell>
          <cell r="AH25">
            <v>4</v>
          </cell>
          <cell r="AI25">
            <v>11</v>
          </cell>
          <cell r="AJ25">
            <v>52</v>
          </cell>
        </row>
        <row r="26">
          <cell r="G26" t="str">
            <v>105406-P.S.R. PAN DE AZUCAR</v>
          </cell>
          <cell r="H26">
            <v>8</v>
          </cell>
          <cell r="I26">
            <v>4</v>
          </cell>
          <cell r="J26">
            <v>6</v>
          </cell>
          <cell r="K26">
            <v>7</v>
          </cell>
          <cell r="L26">
            <v>3</v>
          </cell>
          <cell r="M26">
            <v>4</v>
          </cell>
          <cell r="N26">
            <v>8</v>
          </cell>
          <cell r="O26">
            <v>10</v>
          </cell>
          <cell r="P26">
            <v>3</v>
          </cell>
          <cell r="Q26">
            <v>53</v>
          </cell>
          <cell r="Z26" t="str">
            <v>04104-LA HIGUERA</v>
          </cell>
          <cell r="AE26">
            <v>2</v>
          </cell>
          <cell r="AF26">
            <v>1</v>
          </cell>
          <cell r="AH26">
            <v>1</v>
          </cell>
          <cell r="AJ26">
            <v>4</v>
          </cell>
        </row>
        <row r="27">
          <cell r="G27" t="str">
            <v>105407-P.S.R. TAMBILLOS</v>
          </cell>
          <cell r="I27">
            <v>1</v>
          </cell>
          <cell r="J27">
            <v>2</v>
          </cell>
          <cell r="K27">
            <v>1</v>
          </cell>
          <cell r="L27">
            <v>3</v>
          </cell>
          <cell r="M27">
            <v>2</v>
          </cell>
          <cell r="N27">
            <v>2</v>
          </cell>
          <cell r="Q27">
            <v>11</v>
          </cell>
          <cell r="Z27" t="str">
            <v>105500-P.S.R. CALETA HORNOS        </v>
          </cell>
          <cell r="AE27">
            <v>2</v>
          </cell>
          <cell r="AJ27">
            <v>2</v>
          </cell>
        </row>
        <row r="28">
          <cell r="G28" t="str">
            <v>105705-CECOF EL ALBA</v>
          </cell>
          <cell r="H28">
            <v>2</v>
          </cell>
          <cell r="I28">
            <v>1</v>
          </cell>
          <cell r="J28">
            <v>3</v>
          </cell>
          <cell r="L28">
            <v>1</v>
          </cell>
          <cell r="M28">
            <v>2</v>
          </cell>
          <cell r="N28">
            <v>1</v>
          </cell>
          <cell r="O28">
            <v>6</v>
          </cell>
          <cell r="P28">
            <v>1</v>
          </cell>
          <cell r="Q28">
            <v>17</v>
          </cell>
          <cell r="Z28" t="str">
            <v>105505-P.S.R. LOS CHOROS</v>
          </cell>
          <cell r="AF28">
            <v>1</v>
          </cell>
          <cell r="AJ28">
            <v>1</v>
          </cell>
        </row>
        <row r="29">
          <cell r="G29" t="str">
            <v>04103-ANDACOLLO</v>
          </cell>
          <cell r="H29">
            <v>5</v>
          </cell>
          <cell r="I29">
            <v>6</v>
          </cell>
          <cell r="J29">
            <v>6</v>
          </cell>
          <cell r="K29">
            <v>8</v>
          </cell>
          <cell r="L29">
            <v>11</v>
          </cell>
          <cell r="M29">
            <v>16</v>
          </cell>
          <cell r="N29">
            <v>13</v>
          </cell>
          <cell r="O29">
            <v>8</v>
          </cell>
          <cell r="P29">
            <v>9</v>
          </cell>
          <cell r="Q29">
            <v>82</v>
          </cell>
          <cell r="Z29" t="str">
            <v>105506-P.S.R. EL TRAPICHE</v>
          </cell>
          <cell r="AH29">
            <v>1</v>
          </cell>
          <cell r="AJ29">
            <v>1</v>
          </cell>
        </row>
        <row r="30">
          <cell r="G30" t="str">
            <v>105106-HOSPITAL ANDACOLLO</v>
          </cell>
          <cell r="H30">
            <v>5</v>
          </cell>
          <cell r="I30">
            <v>6</v>
          </cell>
          <cell r="J30">
            <v>6</v>
          </cell>
          <cell r="K30">
            <v>8</v>
          </cell>
          <cell r="L30">
            <v>11</v>
          </cell>
          <cell r="M30">
            <v>16</v>
          </cell>
          <cell r="N30">
            <v>13</v>
          </cell>
          <cell r="O30">
            <v>8</v>
          </cell>
          <cell r="P30">
            <v>9</v>
          </cell>
          <cell r="Q30">
            <v>82</v>
          </cell>
          <cell r="Z30" t="str">
            <v>04105-PAIHUANO</v>
          </cell>
          <cell r="AF30">
            <v>2</v>
          </cell>
          <cell r="AG30">
            <v>1</v>
          </cell>
          <cell r="AI30">
            <v>3</v>
          </cell>
          <cell r="AJ30">
            <v>6</v>
          </cell>
        </row>
        <row r="31">
          <cell r="G31" t="str">
            <v>04104-LA HIGUERA</v>
          </cell>
          <cell r="I31">
            <v>3</v>
          </cell>
          <cell r="J31">
            <v>1</v>
          </cell>
          <cell r="K31">
            <v>4</v>
          </cell>
          <cell r="L31">
            <v>1</v>
          </cell>
          <cell r="M31">
            <v>3</v>
          </cell>
          <cell r="N31">
            <v>4</v>
          </cell>
          <cell r="O31">
            <v>4</v>
          </cell>
          <cell r="Q31">
            <v>20</v>
          </cell>
          <cell r="Z31" t="str">
            <v>105306-CES. PAIHUANO</v>
          </cell>
          <cell r="AF31">
            <v>2</v>
          </cell>
          <cell r="AG31">
            <v>1</v>
          </cell>
          <cell r="AI31">
            <v>3</v>
          </cell>
          <cell r="AJ31">
            <v>6</v>
          </cell>
        </row>
        <row r="32">
          <cell r="G32" t="str">
            <v>105314-CES. LA HIGUERA</v>
          </cell>
          <cell r="K32">
            <v>1</v>
          </cell>
          <cell r="M32">
            <v>1</v>
          </cell>
          <cell r="O32">
            <v>3</v>
          </cell>
          <cell r="Q32">
            <v>5</v>
          </cell>
          <cell r="Z32" t="str">
            <v>04106-VICUÑA</v>
          </cell>
          <cell r="AA32">
            <v>1</v>
          </cell>
          <cell r="AB32">
            <v>4</v>
          </cell>
          <cell r="AD32">
            <v>1</v>
          </cell>
          <cell r="AE32">
            <v>1</v>
          </cell>
          <cell r="AF32">
            <v>2</v>
          </cell>
          <cell r="AG32">
            <v>6</v>
          </cell>
          <cell r="AH32">
            <v>9</v>
          </cell>
          <cell r="AI32">
            <v>5</v>
          </cell>
          <cell r="AJ32">
            <v>29</v>
          </cell>
        </row>
        <row r="33">
          <cell r="G33" t="str">
            <v>105500-P.S.R. CALETA HORNOS        </v>
          </cell>
          <cell r="I33">
            <v>1</v>
          </cell>
          <cell r="J33">
            <v>1</v>
          </cell>
          <cell r="N33">
            <v>2</v>
          </cell>
          <cell r="Q33">
            <v>4</v>
          </cell>
          <cell r="Z33" t="str">
            <v>105107-HOSPITAL VICUÑA</v>
          </cell>
          <cell r="AA33">
            <v>1</v>
          </cell>
          <cell r="AB33">
            <v>3</v>
          </cell>
          <cell r="AD33">
            <v>1</v>
          </cell>
          <cell r="AE33">
            <v>1</v>
          </cell>
          <cell r="AF33">
            <v>2</v>
          </cell>
          <cell r="AG33">
            <v>6</v>
          </cell>
          <cell r="AH33">
            <v>9</v>
          </cell>
          <cell r="AI33">
            <v>5</v>
          </cell>
          <cell r="AJ33">
            <v>28</v>
          </cell>
        </row>
        <row r="34">
          <cell r="G34" t="str">
            <v>105505-P.S.R. LOS CHOROS</v>
          </cell>
          <cell r="I34">
            <v>1</v>
          </cell>
          <cell r="L34">
            <v>1</v>
          </cell>
          <cell r="O34">
            <v>1</v>
          </cell>
          <cell r="Q34">
            <v>3</v>
          </cell>
          <cell r="Z34" t="str">
            <v>105467-P.S.R. DIAGUITAS</v>
          </cell>
          <cell r="AB34">
            <v>1</v>
          </cell>
          <cell r="AJ34">
            <v>1</v>
          </cell>
        </row>
        <row r="35">
          <cell r="G35" t="str">
            <v>105506-P.S.R. EL TRAPICHE</v>
          </cell>
          <cell r="I35">
            <v>1</v>
          </cell>
          <cell r="K35">
            <v>3</v>
          </cell>
          <cell r="M35">
            <v>2</v>
          </cell>
          <cell r="N35">
            <v>2</v>
          </cell>
          <cell r="Q35">
            <v>8</v>
          </cell>
          <cell r="Z35" t="str">
            <v>04201-ILLAPEL</v>
          </cell>
          <cell r="AA35">
            <v>9</v>
          </cell>
          <cell r="AB35">
            <v>7</v>
          </cell>
          <cell r="AC35">
            <v>20</v>
          </cell>
          <cell r="AD35">
            <v>10</v>
          </cell>
          <cell r="AE35">
            <v>17</v>
          </cell>
          <cell r="AF35">
            <v>25</v>
          </cell>
          <cell r="AG35">
            <v>23</v>
          </cell>
          <cell r="AH35">
            <v>17</v>
          </cell>
          <cell r="AI35">
            <v>8</v>
          </cell>
          <cell r="AJ35">
            <v>136</v>
          </cell>
        </row>
        <row r="36">
          <cell r="G36" t="str">
            <v>04105-PAIHUANO</v>
          </cell>
          <cell r="M36">
            <v>13</v>
          </cell>
          <cell r="N36">
            <v>6</v>
          </cell>
          <cell r="O36">
            <v>2</v>
          </cell>
          <cell r="P36">
            <v>1</v>
          </cell>
          <cell r="Q36">
            <v>22</v>
          </cell>
          <cell r="Z36" t="str">
            <v>105103-HOSPITAL ILLAPEL</v>
          </cell>
          <cell r="AA36">
            <v>7</v>
          </cell>
          <cell r="AB36">
            <v>5</v>
          </cell>
          <cell r="AC36">
            <v>16</v>
          </cell>
          <cell r="AD36">
            <v>6</v>
          </cell>
          <cell r="AE36">
            <v>15</v>
          </cell>
          <cell r="AF36">
            <v>25</v>
          </cell>
          <cell r="AG36">
            <v>21</v>
          </cell>
          <cell r="AH36">
            <v>14</v>
          </cell>
          <cell r="AI36">
            <v>6</v>
          </cell>
          <cell r="AJ36">
            <v>115</v>
          </cell>
        </row>
        <row r="37">
          <cell r="G37" t="str">
            <v>105306-CES. PAIHUANO</v>
          </cell>
          <cell r="M37">
            <v>10</v>
          </cell>
          <cell r="N37">
            <v>2</v>
          </cell>
          <cell r="P37">
            <v>1</v>
          </cell>
          <cell r="Q37">
            <v>13</v>
          </cell>
          <cell r="Z37" t="str">
            <v>105326-CESFAM SAN RAFAEL</v>
          </cell>
          <cell r="AA37">
            <v>1</v>
          </cell>
          <cell r="AI37">
            <v>1</v>
          </cell>
          <cell r="AJ37">
            <v>2</v>
          </cell>
        </row>
        <row r="38">
          <cell r="G38" t="str">
            <v>105475-P.S.R. HORCON</v>
          </cell>
          <cell r="O38">
            <v>2</v>
          </cell>
          <cell r="Q38">
            <v>2</v>
          </cell>
          <cell r="Z38" t="str">
            <v>105443-P.S.R. CARCAMO                   </v>
          </cell>
          <cell r="AB38">
            <v>1</v>
          </cell>
          <cell r="AC38">
            <v>2</v>
          </cell>
          <cell r="AE38">
            <v>1</v>
          </cell>
          <cell r="AI38">
            <v>1</v>
          </cell>
          <cell r="AJ38">
            <v>5</v>
          </cell>
        </row>
        <row r="39">
          <cell r="G39" t="str">
            <v>105476-P.S.R. MONTE GRANDE</v>
          </cell>
          <cell r="M39">
            <v>3</v>
          </cell>
          <cell r="Q39">
            <v>3</v>
          </cell>
          <cell r="Z39" t="str">
            <v>105444-P.S.R. HUINTIL</v>
          </cell>
          <cell r="AD39">
            <v>1</v>
          </cell>
          <cell r="AJ39">
            <v>1</v>
          </cell>
        </row>
        <row r="40">
          <cell r="G40" t="str">
            <v>105477-P.S.R. PISCO ELQUI</v>
          </cell>
          <cell r="N40">
            <v>4</v>
          </cell>
          <cell r="Q40">
            <v>4</v>
          </cell>
          <cell r="Z40" t="str">
            <v>105445-P.S.R. LIMAHUIDA</v>
          </cell>
          <cell r="AC40">
            <v>1</v>
          </cell>
          <cell r="AG40">
            <v>2</v>
          </cell>
          <cell r="AH40">
            <v>1</v>
          </cell>
          <cell r="AJ40">
            <v>4</v>
          </cell>
        </row>
        <row r="41">
          <cell r="G41" t="str">
            <v>04106-VICUÑA</v>
          </cell>
          <cell r="H41">
            <v>12</v>
          </cell>
          <cell r="I41">
            <v>15</v>
          </cell>
          <cell r="J41">
            <v>12</v>
          </cell>
          <cell r="K41">
            <v>18</v>
          </cell>
          <cell r="L41">
            <v>7</v>
          </cell>
          <cell r="M41">
            <v>21</v>
          </cell>
          <cell r="N41">
            <v>17</v>
          </cell>
          <cell r="O41">
            <v>31</v>
          </cell>
          <cell r="P41">
            <v>16</v>
          </cell>
          <cell r="Q41">
            <v>149</v>
          </cell>
          <cell r="Z41" t="str">
            <v>105449-P.S.R. TUNGA NORTE</v>
          </cell>
          <cell r="AC41">
            <v>1</v>
          </cell>
          <cell r="AD41">
            <v>2</v>
          </cell>
          <cell r="AJ41">
            <v>3</v>
          </cell>
        </row>
        <row r="42">
          <cell r="G42" t="str">
            <v>105107-HOSPITAL VICUÑA</v>
          </cell>
          <cell r="H42">
            <v>9</v>
          </cell>
          <cell r="I42">
            <v>14</v>
          </cell>
          <cell r="J42">
            <v>12</v>
          </cell>
          <cell r="K42">
            <v>15</v>
          </cell>
          <cell r="L42">
            <v>4</v>
          </cell>
          <cell r="M42">
            <v>15</v>
          </cell>
          <cell r="N42">
            <v>13</v>
          </cell>
          <cell r="O42">
            <v>28</v>
          </cell>
          <cell r="P42">
            <v>16</v>
          </cell>
          <cell r="Q42">
            <v>126</v>
          </cell>
          <cell r="Z42" t="str">
            <v>105485-P.S.R. PLAN DE HORNOS</v>
          </cell>
          <cell r="AB42">
            <v>1</v>
          </cell>
          <cell r="AJ42">
            <v>1</v>
          </cell>
        </row>
        <row r="43">
          <cell r="G43" t="str">
            <v>105467-P.S.R. DIAGUITAS</v>
          </cell>
          <cell r="K43">
            <v>1</v>
          </cell>
          <cell r="M43">
            <v>1</v>
          </cell>
          <cell r="N43">
            <v>1</v>
          </cell>
          <cell r="Q43">
            <v>3</v>
          </cell>
          <cell r="Z43" t="str">
            <v>105486-P.S.R. TUNGA SUR</v>
          </cell>
          <cell r="AA43">
            <v>1</v>
          </cell>
          <cell r="AJ43">
            <v>1</v>
          </cell>
        </row>
        <row r="44">
          <cell r="G44" t="str">
            <v>105468-P.S.R. EL MOLLE</v>
          </cell>
          <cell r="K44">
            <v>1</v>
          </cell>
          <cell r="L44">
            <v>1</v>
          </cell>
          <cell r="Q44">
            <v>2</v>
          </cell>
          <cell r="Z44" t="str">
            <v>105496-P.S.R. PINTACURA SUR</v>
          </cell>
          <cell r="AD44">
            <v>1</v>
          </cell>
          <cell r="AE44">
            <v>1</v>
          </cell>
          <cell r="AH44">
            <v>2</v>
          </cell>
          <cell r="AJ44">
            <v>4</v>
          </cell>
        </row>
        <row r="45">
          <cell r="G45" t="str">
            <v>105469-P.S.R. EL TAMBO</v>
          </cell>
          <cell r="M45">
            <v>1</v>
          </cell>
          <cell r="Q45">
            <v>1</v>
          </cell>
          <cell r="Z45" t="str">
            <v>04202-CANELA</v>
          </cell>
          <cell r="AA45">
            <v>1</v>
          </cell>
          <cell r="AB45">
            <v>1</v>
          </cell>
          <cell r="AC45">
            <v>3</v>
          </cell>
          <cell r="AD45">
            <v>3</v>
          </cell>
          <cell r="AE45">
            <v>1</v>
          </cell>
          <cell r="AF45">
            <v>5</v>
          </cell>
          <cell r="AG45">
            <v>5</v>
          </cell>
          <cell r="AH45">
            <v>25</v>
          </cell>
          <cell r="AI45">
            <v>2</v>
          </cell>
          <cell r="AJ45">
            <v>46</v>
          </cell>
        </row>
        <row r="46">
          <cell r="G46" t="str">
            <v>105471-P.S.R. PERALILLO</v>
          </cell>
          <cell r="H46">
            <v>1</v>
          </cell>
          <cell r="M46">
            <v>2</v>
          </cell>
          <cell r="N46">
            <v>1</v>
          </cell>
          <cell r="O46">
            <v>1</v>
          </cell>
          <cell r="Q46">
            <v>5</v>
          </cell>
          <cell r="Z46" t="str">
            <v>105309-CES. RURAL CANELA</v>
          </cell>
          <cell r="AC46">
            <v>2</v>
          </cell>
          <cell r="AF46">
            <v>2</v>
          </cell>
          <cell r="AG46">
            <v>3</v>
          </cell>
          <cell r="AH46">
            <v>24</v>
          </cell>
          <cell r="AI46">
            <v>2</v>
          </cell>
          <cell r="AJ46">
            <v>33</v>
          </cell>
        </row>
        <row r="47">
          <cell r="G47" t="str">
            <v>105472-P.S.R. RIVADAVIA</v>
          </cell>
          <cell r="H47">
            <v>2</v>
          </cell>
          <cell r="K47">
            <v>1</v>
          </cell>
          <cell r="Q47">
            <v>3</v>
          </cell>
          <cell r="Z47" t="str">
            <v>105450-P.S.R. MINCHA NORTE            </v>
          </cell>
          <cell r="AE47">
            <v>1</v>
          </cell>
          <cell r="AF47">
            <v>3</v>
          </cell>
          <cell r="AH47">
            <v>1</v>
          </cell>
          <cell r="AJ47">
            <v>5</v>
          </cell>
        </row>
        <row r="48">
          <cell r="G48" t="str">
            <v>105502-P.S.R. CALINGASTA</v>
          </cell>
          <cell r="I48">
            <v>1</v>
          </cell>
          <cell r="L48">
            <v>2</v>
          </cell>
          <cell r="M48">
            <v>2</v>
          </cell>
          <cell r="N48">
            <v>2</v>
          </cell>
          <cell r="O48">
            <v>2</v>
          </cell>
          <cell r="Q48">
            <v>9</v>
          </cell>
          <cell r="Z48" t="str">
            <v>105451-P.S.R. AGUA FRIA</v>
          </cell>
          <cell r="AD48">
            <v>1</v>
          </cell>
          <cell r="AJ48">
            <v>1</v>
          </cell>
        </row>
        <row r="49">
          <cell r="G49" t="str">
            <v>04201-ILLAPEL</v>
          </cell>
          <cell r="H49">
            <v>29</v>
          </cell>
          <cell r="I49">
            <v>17</v>
          </cell>
          <cell r="J49">
            <v>12</v>
          </cell>
          <cell r="K49">
            <v>11</v>
          </cell>
          <cell r="L49">
            <v>22</v>
          </cell>
          <cell r="M49">
            <v>20</v>
          </cell>
          <cell r="N49">
            <v>26</v>
          </cell>
          <cell r="O49">
            <v>42</v>
          </cell>
          <cell r="P49">
            <v>20</v>
          </cell>
          <cell r="Q49">
            <v>199</v>
          </cell>
          <cell r="Z49" t="str">
            <v>105482-P.S.R. CANELA ALTA</v>
          </cell>
          <cell r="AA49">
            <v>1</v>
          </cell>
          <cell r="AB49">
            <v>1</v>
          </cell>
          <cell r="AJ49">
            <v>2</v>
          </cell>
        </row>
        <row r="50">
          <cell r="G50" t="str">
            <v>105103-HOSPITAL ILLAPEL</v>
          </cell>
          <cell r="H50">
            <v>15</v>
          </cell>
          <cell r="I50">
            <v>7</v>
          </cell>
          <cell r="J50">
            <v>8</v>
          </cell>
          <cell r="K50">
            <v>9</v>
          </cell>
          <cell r="L50">
            <v>14</v>
          </cell>
          <cell r="M50">
            <v>12</v>
          </cell>
          <cell r="N50">
            <v>14</v>
          </cell>
          <cell r="O50">
            <v>23</v>
          </cell>
          <cell r="P50">
            <v>8</v>
          </cell>
          <cell r="Q50">
            <v>110</v>
          </cell>
          <cell r="Z50" t="str">
            <v>105484-P.S.R. HUENTELAUQUEN</v>
          </cell>
          <cell r="AD50">
            <v>1</v>
          </cell>
          <cell r="AG50">
            <v>1</v>
          </cell>
          <cell r="AJ50">
            <v>2</v>
          </cell>
        </row>
        <row r="51">
          <cell r="G51" t="str">
            <v>105326-CESFAM SAN RAFAEL</v>
          </cell>
          <cell r="H51">
            <v>6</v>
          </cell>
          <cell r="I51">
            <v>4</v>
          </cell>
          <cell r="L51">
            <v>3</v>
          </cell>
          <cell r="M51">
            <v>7</v>
          </cell>
          <cell r="N51">
            <v>10</v>
          </cell>
          <cell r="O51">
            <v>11</v>
          </cell>
          <cell r="P51">
            <v>7</v>
          </cell>
          <cell r="Q51">
            <v>48</v>
          </cell>
          <cell r="Z51" t="str">
            <v>105488-P.S.R. ESPIRITU SANTO</v>
          </cell>
          <cell r="AC51">
            <v>1</v>
          </cell>
          <cell r="AJ51">
            <v>1</v>
          </cell>
        </row>
        <row r="52">
          <cell r="G52" t="str">
            <v>105443-P.S.R. CARCAMO                   </v>
          </cell>
          <cell r="O52">
            <v>2</v>
          </cell>
          <cell r="P52">
            <v>1</v>
          </cell>
          <cell r="Q52">
            <v>3</v>
          </cell>
          <cell r="Z52" t="str">
            <v>105498-P.S.R. QUEBRADA DE LINARES</v>
          </cell>
          <cell r="AD52">
            <v>1</v>
          </cell>
          <cell r="AG52">
            <v>1</v>
          </cell>
          <cell r="AJ52">
            <v>2</v>
          </cell>
        </row>
        <row r="53">
          <cell r="G53" t="str">
            <v>105445-P.S.R. LIMAHUIDA</v>
          </cell>
          <cell r="N53">
            <v>1</v>
          </cell>
          <cell r="Q53">
            <v>1</v>
          </cell>
          <cell r="Z53" t="str">
            <v>04203-LOS VILOS</v>
          </cell>
          <cell r="AA53">
            <v>8</v>
          </cell>
          <cell r="AB53">
            <v>22</v>
          </cell>
          <cell r="AC53">
            <v>6</v>
          </cell>
          <cell r="AD53">
            <v>6</v>
          </cell>
          <cell r="AE53">
            <v>4</v>
          </cell>
          <cell r="AF53">
            <v>29</v>
          </cell>
          <cell r="AG53">
            <v>8</v>
          </cell>
          <cell r="AH53">
            <v>18</v>
          </cell>
          <cell r="AI53">
            <v>7</v>
          </cell>
          <cell r="AJ53">
            <v>108</v>
          </cell>
        </row>
        <row r="54">
          <cell r="G54" t="str">
            <v>105446-P.S.R. MATANCILLA</v>
          </cell>
          <cell r="N54">
            <v>1</v>
          </cell>
          <cell r="Q54">
            <v>1</v>
          </cell>
          <cell r="Z54" t="str">
            <v>105108-HOSPITAL LOS VILOS</v>
          </cell>
          <cell r="AA54">
            <v>6</v>
          </cell>
          <cell r="AB54">
            <v>20</v>
          </cell>
          <cell r="AC54">
            <v>6</v>
          </cell>
          <cell r="AD54">
            <v>6</v>
          </cell>
          <cell r="AE54">
            <v>3</v>
          </cell>
          <cell r="AF54">
            <v>20</v>
          </cell>
          <cell r="AG54">
            <v>7</v>
          </cell>
          <cell r="AH54">
            <v>18</v>
          </cell>
          <cell r="AI54">
            <v>7</v>
          </cell>
          <cell r="AJ54">
            <v>93</v>
          </cell>
        </row>
        <row r="55">
          <cell r="G55" t="str">
            <v>105448-P.S.R. SANTA VIRGINIA</v>
          </cell>
          <cell r="O55">
            <v>2</v>
          </cell>
          <cell r="Q55">
            <v>2</v>
          </cell>
          <cell r="Z55" t="str">
            <v>105478-P.S.R. CAIMANES                   </v>
          </cell>
          <cell r="AF55">
            <v>8</v>
          </cell>
          <cell r="AJ55">
            <v>8</v>
          </cell>
        </row>
        <row r="56">
          <cell r="G56" t="str">
            <v>105449-P.S.R. TUNGA NORTE</v>
          </cell>
          <cell r="O56">
            <v>1</v>
          </cell>
          <cell r="P56">
            <v>2</v>
          </cell>
          <cell r="Q56">
            <v>3</v>
          </cell>
          <cell r="Z56" t="str">
            <v>105479-P.S.R. GUANGUALI</v>
          </cell>
          <cell r="AE56">
            <v>1</v>
          </cell>
          <cell r="AF56">
            <v>1</v>
          </cell>
          <cell r="AG56">
            <v>1</v>
          </cell>
          <cell r="AJ56">
            <v>3</v>
          </cell>
        </row>
        <row r="57">
          <cell r="G57" t="str">
            <v>105485-P.S.R. PLAN DE HORNOS</v>
          </cell>
          <cell r="H57">
            <v>4</v>
          </cell>
          <cell r="I57">
            <v>3</v>
          </cell>
          <cell r="J57">
            <v>1</v>
          </cell>
          <cell r="K57">
            <v>2</v>
          </cell>
          <cell r="L57">
            <v>1</v>
          </cell>
          <cell r="O57">
            <v>2</v>
          </cell>
          <cell r="Q57">
            <v>13</v>
          </cell>
          <cell r="Z57" t="str">
            <v>105480-P.S.R. QUILIMARI</v>
          </cell>
          <cell r="AA57">
            <v>2</v>
          </cell>
          <cell r="AB57">
            <v>2</v>
          </cell>
          <cell r="AJ57">
            <v>4</v>
          </cell>
        </row>
        <row r="58">
          <cell r="G58" t="str">
            <v>105487-P.S.R. CAÑAS UNO</v>
          </cell>
          <cell r="H58">
            <v>1</v>
          </cell>
          <cell r="I58">
            <v>3</v>
          </cell>
          <cell r="J58">
            <v>1</v>
          </cell>
          <cell r="L58">
            <v>4</v>
          </cell>
          <cell r="M58">
            <v>1</v>
          </cell>
          <cell r="O58">
            <v>1</v>
          </cell>
          <cell r="P58">
            <v>1</v>
          </cell>
          <cell r="Q58">
            <v>12</v>
          </cell>
          <cell r="Z58" t="str">
            <v>04204-SALAMANCA</v>
          </cell>
          <cell r="AA58">
            <v>8</v>
          </cell>
          <cell r="AB58">
            <v>43</v>
          </cell>
          <cell r="AC58">
            <v>5</v>
          </cell>
          <cell r="AD58">
            <v>8</v>
          </cell>
          <cell r="AE58">
            <v>16</v>
          </cell>
          <cell r="AF58">
            <v>35</v>
          </cell>
          <cell r="AG58">
            <v>38</v>
          </cell>
          <cell r="AH58">
            <v>17</v>
          </cell>
          <cell r="AI58">
            <v>18</v>
          </cell>
          <cell r="AJ58">
            <v>188</v>
          </cell>
        </row>
        <row r="59">
          <cell r="G59" t="str">
            <v>105496-P.S.R. PINTACURA SUR</v>
          </cell>
          <cell r="H59">
            <v>3</v>
          </cell>
          <cell r="J59">
            <v>2</v>
          </cell>
          <cell r="P59">
            <v>1</v>
          </cell>
          <cell r="Q59">
            <v>6</v>
          </cell>
          <cell r="Z59" t="str">
            <v>105104-HOSPITAL SALAMANCA</v>
          </cell>
          <cell r="AA59">
            <v>2</v>
          </cell>
          <cell r="AB59">
            <v>39</v>
          </cell>
          <cell r="AC59">
            <v>3</v>
          </cell>
          <cell r="AD59">
            <v>4</v>
          </cell>
          <cell r="AE59">
            <v>8</v>
          </cell>
          <cell r="AF59">
            <v>23</v>
          </cell>
          <cell r="AG59">
            <v>33</v>
          </cell>
          <cell r="AH59">
            <v>12</v>
          </cell>
          <cell r="AI59">
            <v>17</v>
          </cell>
          <cell r="AJ59">
            <v>141</v>
          </cell>
        </row>
        <row r="60">
          <cell r="G60" t="str">
            <v>04202-CANELA</v>
          </cell>
          <cell r="H60">
            <v>9</v>
          </cell>
          <cell r="I60">
            <v>9</v>
          </cell>
          <cell r="J60">
            <v>7</v>
          </cell>
          <cell r="K60">
            <v>8</v>
          </cell>
          <cell r="L60">
            <v>6</v>
          </cell>
          <cell r="M60">
            <v>14</v>
          </cell>
          <cell r="N60">
            <v>8</v>
          </cell>
          <cell r="O60">
            <v>15</v>
          </cell>
          <cell r="P60">
            <v>5</v>
          </cell>
          <cell r="Q60">
            <v>81</v>
          </cell>
          <cell r="Z60" t="str">
            <v>105452-P.S.R. CUNCUMEN                 </v>
          </cell>
          <cell r="AB60">
            <v>2</v>
          </cell>
          <cell r="AD60">
            <v>2</v>
          </cell>
          <cell r="AE60">
            <v>6</v>
          </cell>
          <cell r="AF60">
            <v>11</v>
          </cell>
          <cell r="AG60">
            <v>2</v>
          </cell>
          <cell r="AJ60">
            <v>23</v>
          </cell>
        </row>
        <row r="61">
          <cell r="G61" t="str">
            <v>105309-CES. RURAL CANELA</v>
          </cell>
          <cell r="H61">
            <v>3</v>
          </cell>
          <cell r="I61">
            <v>3</v>
          </cell>
          <cell r="J61">
            <v>4</v>
          </cell>
          <cell r="K61">
            <v>1</v>
          </cell>
          <cell r="L61">
            <v>5</v>
          </cell>
          <cell r="M61">
            <v>9</v>
          </cell>
          <cell r="N61">
            <v>7</v>
          </cell>
          <cell r="O61">
            <v>14</v>
          </cell>
          <cell r="P61">
            <v>4</v>
          </cell>
          <cell r="Q61">
            <v>50</v>
          </cell>
          <cell r="Z61" t="str">
            <v>105454-P.S.R. CUNLAGUA</v>
          </cell>
          <cell r="AD61">
            <v>1</v>
          </cell>
          <cell r="AE61">
            <v>1</v>
          </cell>
          <cell r="AF61">
            <v>1</v>
          </cell>
          <cell r="AH61">
            <v>1</v>
          </cell>
          <cell r="AJ61">
            <v>4</v>
          </cell>
        </row>
        <row r="62">
          <cell r="G62" t="str">
            <v>105450-P.S.R. MINCHA NORTE            </v>
          </cell>
          <cell r="H62">
            <v>2</v>
          </cell>
          <cell r="I62">
            <v>1</v>
          </cell>
          <cell r="J62">
            <v>1</v>
          </cell>
          <cell r="M62">
            <v>1</v>
          </cell>
          <cell r="P62">
            <v>1</v>
          </cell>
          <cell r="Q62">
            <v>6</v>
          </cell>
          <cell r="Z62" t="str">
            <v>105455-P.S.R. CHILLEPIN</v>
          </cell>
          <cell r="AA62">
            <v>2</v>
          </cell>
          <cell r="AB62">
            <v>1</v>
          </cell>
          <cell r="AE62">
            <v>1</v>
          </cell>
          <cell r="AH62">
            <v>2</v>
          </cell>
          <cell r="AJ62">
            <v>6</v>
          </cell>
        </row>
        <row r="63">
          <cell r="G63" t="str">
            <v>105451-P.S.R. AGUA FRIA</v>
          </cell>
          <cell r="H63">
            <v>1</v>
          </cell>
          <cell r="I63">
            <v>2</v>
          </cell>
          <cell r="K63">
            <v>3</v>
          </cell>
          <cell r="Q63">
            <v>6</v>
          </cell>
          <cell r="Z63" t="str">
            <v>105456-P.S.R. LLIMPO</v>
          </cell>
          <cell r="AG63">
            <v>1</v>
          </cell>
          <cell r="AJ63">
            <v>1</v>
          </cell>
        </row>
        <row r="64">
          <cell r="G64" t="str">
            <v>105482-P.S.R. CANELA ALTA</v>
          </cell>
          <cell r="J64">
            <v>1</v>
          </cell>
          <cell r="Q64">
            <v>1</v>
          </cell>
          <cell r="Z64" t="str">
            <v>105457-P.S.R. SAN AGUSTIN</v>
          </cell>
          <cell r="AA64">
            <v>2</v>
          </cell>
          <cell r="AJ64">
            <v>2</v>
          </cell>
        </row>
        <row r="65">
          <cell r="G65" t="str">
            <v>105483-P.S.R. LOS RULOS</v>
          </cell>
          <cell r="H65">
            <v>3</v>
          </cell>
          <cell r="Q65">
            <v>3</v>
          </cell>
          <cell r="Z65" t="str">
            <v>105491-P.S.R. QUELEN BAJO</v>
          </cell>
          <cell r="AA65">
            <v>1</v>
          </cell>
          <cell r="AB65">
            <v>1</v>
          </cell>
          <cell r="AD65">
            <v>1</v>
          </cell>
          <cell r="AG65">
            <v>1</v>
          </cell>
          <cell r="AH65">
            <v>2</v>
          </cell>
          <cell r="AJ65">
            <v>6</v>
          </cell>
        </row>
        <row r="66">
          <cell r="G66" t="str">
            <v>105484-P.S.R. HUENTELAUQUEN</v>
          </cell>
          <cell r="I66">
            <v>3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Q66">
            <v>8</v>
          </cell>
          <cell r="Z66" t="str">
            <v>105501-P.S.R. ARBOLEDA GRANDE</v>
          </cell>
          <cell r="AA66">
            <v>1</v>
          </cell>
          <cell r="AC66">
            <v>2</v>
          </cell>
          <cell r="AG66">
            <v>1</v>
          </cell>
          <cell r="AI66">
            <v>1</v>
          </cell>
          <cell r="AJ66">
            <v>5</v>
          </cell>
        </row>
        <row r="67">
          <cell r="G67" t="str">
            <v>105493-P.S.R. MINCHA SUR</v>
          </cell>
          <cell r="K67">
            <v>3</v>
          </cell>
          <cell r="M67">
            <v>1</v>
          </cell>
          <cell r="O67">
            <v>1</v>
          </cell>
          <cell r="Q67">
            <v>5</v>
          </cell>
          <cell r="Z67" t="str">
            <v>04301-OVALLE</v>
          </cell>
          <cell r="AA67">
            <v>25</v>
          </cell>
          <cell r="AB67">
            <v>26</v>
          </cell>
          <cell r="AC67">
            <v>28</v>
          </cell>
          <cell r="AD67">
            <v>24</v>
          </cell>
          <cell r="AE67">
            <v>20</v>
          </cell>
          <cell r="AF67">
            <v>114</v>
          </cell>
          <cell r="AG67">
            <v>41</v>
          </cell>
          <cell r="AH67">
            <v>31</v>
          </cell>
          <cell r="AI67">
            <v>31</v>
          </cell>
          <cell r="AJ67">
            <v>340</v>
          </cell>
        </row>
        <row r="68">
          <cell r="G68" t="str">
            <v>105498-P.S.R. QUEBRADA DE LINARES</v>
          </cell>
          <cell r="M68">
            <v>2</v>
          </cell>
          <cell r="Q68">
            <v>2</v>
          </cell>
          <cell r="Z68" t="str">
            <v>105315-CES. RURAL C. DE TAMAYA</v>
          </cell>
          <cell r="AB68">
            <v>3</v>
          </cell>
          <cell r="AC68">
            <v>1</v>
          </cell>
          <cell r="AD68">
            <v>2</v>
          </cell>
          <cell r="AE68">
            <v>1</v>
          </cell>
          <cell r="AF68">
            <v>5</v>
          </cell>
          <cell r="AG68">
            <v>2</v>
          </cell>
          <cell r="AJ68">
            <v>14</v>
          </cell>
        </row>
        <row r="69">
          <cell r="G69" t="str">
            <v>04203-LOS VILOS</v>
          </cell>
          <cell r="H69">
            <v>9</v>
          </cell>
          <cell r="I69">
            <v>7</v>
          </cell>
          <cell r="J69">
            <v>4</v>
          </cell>
          <cell r="K69">
            <v>3</v>
          </cell>
          <cell r="L69">
            <v>10</v>
          </cell>
          <cell r="M69">
            <v>7</v>
          </cell>
          <cell r="N69">
            <v>10</v>
          </cell>
          <cell r="O69">
            <v>17</v>
          </cell>
          <cell r="P69">
            <v>9</v>
          </cell>
          <cell r="Q69">
            <v>76</v>
          </cell>
          <cell r="Z69" t="str">
            <v>105317-CES. JORGE JORDAN D.</v>
          </cell>
          <cell r="AA69">
            <v>1</v>
          </cell>
          <cell r="AB69">
            <v>2</v>
          </cell>
          <cell r="AC69">
            <v>11</v>
          </cell>
          <cell r="AD69">
            <v>6</v>
          </cell>
          <cell r="AE69">
            <v>5</v>
          </cell>
          <cell r="AF69">
            <v>6</v>
          </cell>
          <cell r="AG69">
            <v>5</v>
          </cell>
          <cell r="AH69">
            <v>3</v>
          </cell>
          <cell r="AI69">
            <v>9</v>
          </cell>
          <cell r="AJ69">
            <v>48</v>
          </cell>
        </row>
        <row r="70">
          <cell r="G70" t="str">
            <v>105108-HOSPITAL LOS VILOS</v>
          </cell>
          <cell r="H70">
            <v>5</v>
          </cell>
          <cell r="I70">
            <v>6</v>
          </cell>
          <cell r="J70">
            <v>3</v>
          </cell>
          <cell r="K70">
            <v>3</v>
          </cell>
          <cell r="L70">
            <v>7</v>
          </cell>
          <cell r="M70">
            <v>2</v>
          </cell>
          <cell r="N70">
            <v>8</v>
          </cell>
          <cell r="O70">
            <v>11</v>
          </cell>
          <cell r="P70">
            <v>4</v>
          </cell>
          <cell r="Q70">
            <v>49</v>
          </cell>
          <cell r="Z70" t="str">
            <v>105322-CES. MARCOS MACUADA</v>
          </cell>
          <cell r="AA70">
            <v>7</v>
          </cell>
          <cell r="AB70">
            <v>1</v>
          </cell>
          <cell r="AC70">
            <v>6</v>
          </cell>
          <cell r="AD70">
            <v>11</v>
          </cell>
          <cell r="AF70">
            <v>71</v>
          </cell>
          <cell r="AG70">
            <v>14</v>
          </cell>
          <cell r="AH70">
            <v>8</v>
          </cell>
          <cell r="AI70">
            <v>5</v>
          </cell>
          <cell r="AJ70">
            <v>123</v>
          </cell>
        </row>
        <row r="71">
          <cell r="G71" t="str">
            <v>105478-P.S.R. CAIMANES                   </v>
          </cell>
          <cell r="H71">
            <v>2</v>
          </cell>
          <cell r="J71">
            <v>1</v>
          </cell>
          <cell r="L71">
            <v>1</v>
          </cell>
          <cell r="N71">
            <v>1</v>
          </cell>
          <cell r="O71">
            <v>2</v>
          </cell>
          <cell r="P71">
            <v>2</v>
          </cell>
          <cell r="Q71">
            <v>9</v>
          </cell>
          <cell r="Z71" t="str">
            <v>105324-CES. SOTAQUI</v>
          </cell>
          <cell r="AA71">
            <v>2</v>
          </cell>
          <cell r="AB71">
            <v>1</v>
          </cell>
          <cell r="AC71">
            <v>1</v>
          </cell>
          <cell r="AD71">
            <v>1</v>
          </cell>
          <cell r="AF71">
            <v>4</v>
          </cell>
          <cell r="AH71">
            <v>3</v>
          </cell>
          <cell r="AI71">
            <v>1</v>
          </cell>
          <cell r="AJ71">
            <v>13</v>
          </cell>
        </row>
        <row r="72">
          <cell r="G72" t="str">
            <v>105479-P.S.R. GUANGUALI</v>
          </cell>
          <cell r="H72">
            <v>1</v>
          </cell>
          <cell r="L72">
            <v>1</v>
          </cell>
          <cell r="M72">
            <v>5</v>
          </cell>
          <cell r="N72">
            <v>1</v>
          </cell>
          <cell r="O72">
            <v>1</v>
          </cell>
          <cell r="P72">
            <v>2</v>
          </cell>
          <cell r="Q72">
            <v>11</v>
          </cell>
          <cell r="Z72" t="str">
            <v>105415-P.S.R. BARRAZA</v>
          </cell>
          <cell r="AA72">
            <v>2</v>
          </cell>
          <cell r="AC72">
            <v>1</v>
          </cell>
          <cell r="AF72">
            <v>1</v>
          </cell>
          <cell r="AH72">
            <v>1</v>
          </cell>
          <cell r="AI72">
            <v>1</v>
          </cell>
          <cell r="AJ72">
            <v>6</v>
          </cell>
        </row>
        <row r="73">
          <cell r="G73" t="str">
            <v>105480-P.S.R. QUILIMARI</v>
          </cell>
          <cell r="H73">
            <v>1</v>
          </cell>
          <cell r="I73">
            <v>1</v>
          </cell>
          <cell r="O73">
            <v>3</v>
          </cell>
          <cell r="Q73">
            <v>5</v>
          </cell>
          <cell r="Z73" t="str">
            <v>105416-P.S.R. CAMARICO                  </v>
          </cell>
          <cell r="AA73">
            <v>1</v>
          </cell>
          <cell r="AB73">
            <v>1</v>
          </cell>
          <cell r="AF73">
            <v>1</v>
          </cell>
          <cell r="AH73">
            <v>1</v>
          </cell>
          <cell r="AI73">
            <v>1</v>
          </cell>
          <cell r="AJ73">
            <v>5</v>
          </cell>
        </row>
        <row r="74">
          <cell r="G74" t="str">
            <v>105481-P.S.R. TILAMA</v>
          </cell>
          <cell r="L74">
            <v>1</v>
          </cell>
          <cell r="P74">
            <v>1</v>
          </cell>
          <cell r="Q74">
            <v>2</v>
          </cell>
          <cell r="Z74" t="str">
            <v>105417-P.S.R. ALCONES BAJOS</v>
          </cell>
          <cell r="AA74">
            <v>1</v>
          </cell>
          <cell r="AB74">
            <v>1</v>
          </cell>
          <cell r="AE74">
            <v>2</v>
          </cell>
          <cell r="AG74">
            <v>1</v>
          </cell>
          <cell r="AH74">
            <v>1</v>
          </cell>
          <cell r="AJ74">
            <v>6</v>
          </cell>
        </row>
        <row r="75">
          <cell r="G75" t="str">
            <v>04204-SALAMANCA</v>
          </cell>
          <cell r="H75">
            <v>29</v>
          </cell>
          <cell r="I75">
            <v>24</v>
          </cell>
          <cell r="J75">
            <v>29</v>
          </cell>
          <cell r="K75">
            <v>30</v>
          </cell>
          <cell r="L75">
            <v>44</v>
          </cell>
          <cell r="M75">
            <v>27</v>
          </cell>
          <cell r="N75">
            <v>44</v>
          </cell>
          <cell r="O75">
            <v>27</v>
          </cell>
          <cell r="P75">
            <v>25</v>
          </cell>
          <cell r="Q75">
            <v>279</v>
          </cell>
          <cell r="Z75" t="str">
            <v>105419-P.S.R. LAS SOSSAS</v>
          </cell>
          <cell r="AC75">
            <v>1</v>
          </cell>
          <cell r="AH75">
            <v>1</v>
          </cell>
          <cell r="AI75">
            <v>2</v>
          </cell>
          <cell r="AJ75">
            <v>4</v>
          </cell>
        </row>
        <row r="76">
          <cell r="G76" t="str">
            <v>105104-HOSPITAL SALAMANCA</v>
          </cell>
          <cell r="H76">
            <v>16</v>
          </cell>
          <cell r="I76">
            <v>18</v>
          </cell>
          <cell r="J76">
            <v>18</v>
          </cell>
          <cell r="K76">
            <v>16</v>
          </cell>
          <cell r="L76">
            <v>23</v>
          </cell>
          <cell r="M76">
            <v>15</v>
          </cell>
          <cell r="N76">
            <v>22</v>
          </cell>
          <cell r="O76">
            <v>17</v>
          </cell>
          <cell r="P76">
            <v>13</v>
          </cell>
          <cell r="Q76">
            <v>158</v>
          </cell>
          <cell r="Z76" t="str">
            <v>105420-P.S.R. LIMARI</v>
          </cell>
          <cell r="AB76">
            <v>1</v>
          </cell>
          <cell r="AC76">
            <v>1</v>
          </cell>
          <cell r="AD76">
            <v>1</v>
          </cell>
          <cell r="AE76">
            <v>1</v>
          </cell>
          <cell r="AF76">
            <v>4</v>
          </cell>
          <cell r="AG76">
            <v>6</v>
          </cell>
          <cell r="AH76">
            <v>2</v>
          </cell>
          <cell r="AI76">
            <v>2</v>
          </cell>
          <cell r="AJ76">
            <v>18</v>
          </cell>
        </row>
        <row r="77">
          <cell r="G77" t="str">
            <v>105452-P.S.R. CUNCUMEN                 </v>
          </cell>
          <cell r="H77">
            <v>8</v>
          </cell>
          <cell r="I77">
            <v>3</v>
          </cell>
          <cell r="J77">
            <v>5</v>
          </cell>
          <cell r="K77">
            <v>9</v>
          </cell>
          <cell r="L77">
            <v>15</v>
          </cell>
          <cell r="M77">
            <v>4</v>
          </cell>
          <cell r="N77">
            <v>12</v>
          </cell>
          <cell r="O77">
            <v>3</v>
          </cell>
          <cell r="P77">
            <v>6</v>
          </cell>
          <cell r="Q77">
            <v>65</v>
          </cell>
          <cell r="Z77" t="str">
            <v>105422-P.S.R. HORNILLOS</v>
          </cell>
          <cell r="AF77">
            <v>4</v>
          </cell>
          <cell r="AH77">
            <v>1</v>
          </cell>
          <cell r="AJ77">
            <v>5</v>
          </cell>
        </row>
        <row r="78">
          <cell r="G78" t="str">
            <v>105453-P.S.R. TRANQUILLA</v>
          </cell>
          <cell r="H78">
            <v>1</v>
          </cell>
          <cell r="I78">
            <v>1</v>
          </cell>
          <cell r="L78">
            <v>1</v>
          </cell>
          <cell r="O78">
            <v>1</v>
          </cell>
          <cell r="P78">
            <v>3</v>
          </cell>
          <cell r="Q78">
            <v>7</v>
          </cell>
          <cell r="Z78" t="str">
            <v>105437-P.S.R. CHALINGA</v>
          </cell>
          <cell r="AD78">
            <v>1</v>
          </cell>
          <cell r="AH78">
            <v>1</v>
          </cell>
          <cell r="AJ78">
            <v>2</v>
          </cell>
        </row>
        <row r="79">
          <cell r="G79" t="str">
            <v>105454-P.S.R. CUNLAGUA</v>
          </cell>
          <cell r="L79">
            <v>1</v>
          </cell>
          <cell r="O79">
            <v>1</v>
          </cell>
          <cell r="P79">
            <v>1</v>
          </cell>
          <cell r="Q79">
            <v>3</v>
          </cell>
          <cell r="Z79" t="str">
            <v>105439-P.S.R. CERRO BLANCO</v>
          </cell>
          <cell r="AA79">
            <v>4</v>
          </cell>
          <cell r="AB79">
            <v>3</v>
          </cell>
          <cell r="AE79">
            <v>1</v>
          </cell>
          <cell r="AG79">
            <v>1</v>
          </cell>
          <cell r="AI79">
            <v>2</v>
          </cell>
          <cell r="AJ79">
            <v>11</v>
          </cell>
        </row>
        <row r="80">
          <cell r="G80" t="str">
            <v>105455-P.S.R. CHILLEPIN</v>
          </cell>
          <cell r="K80">
            <v>2</v>
          </cell>
          <cell r="M80">
            <v>1</v>
          </cell>
          <cell r="N80">
            <v>1</v>
          </cell>
          <cell r="O80">
            <v>1</v>
          </cell>
          <cell r="Q80">
            <v>5</v>
          </cell>
          <cell r="Z80" t="str">
            <v>105507-P.S.R. HUAMALATA</v>
          </cell>
          <cell r="AA80">
            <v>1</v>
          </cell>
          <cell r="AC80">
            <v>2</v>
          </cell>
          <cell r="AE80">
            <v>1</v>
          </cell>
          <cell r="AF80">
            <v>14</v>
          </cell>
          <cell r="AH80">
            <v>1</v>
          </cell>
          <cell r="AI80">
            <v>1</v>
          </cell>
          <cell r="AJ80">
            <v>20</v>
          </cell>
        </row>
        <row r="81">
          <cell r="G81" t="str">
            <v>105456-P.S.R. LLIMPO</v>
          </cell>
          <cell r="H81">
            <v>2</v>
          </cell>
          <cell r="L81">
            <v>4</v>
          </cell>
          <cell r="M81">
            <v>1</v>
          </cell>
          <cell r="O81">
            <v>1</v>
          </cell>
          <cell r="Q81">
            <v>8</v>
          </cell>
          <cell r="Z81" t="str">
            <v>105510-P.S.R. RECOLETA</v>
          </cell>
          <cell r="AA81">
            <v>1</v>
          </cell>
          <cell r="AB81">
            <v>1</v>
          </cell>
          <cell r="AC81">
            <v>2</v>
          </cell>
          <cell r="AD81">
            <v>1</v>
          </cell>
          <cell r="AE81">
            <v>5</v>
          </cell>
          <cell r="AG81">
            <v>5</v>
          </cell>
          <cell r="AH81">
            <v>1</v>
          </cell>
          <cell r="AI81">
            <v>3</v>
          </cell>
          <cell r="AJ81">
            <v>19</v>
          </cell>
        </row>
        <row r="82">
          <cell r="G82" t="str">
            <v>105457-P.S.R. SAN AGUSTIN</v>
          </cell>
          <cell r="H82">
            <v>1</v>
          </cell>
          <cell r="I82">
            <v>1</v>
          </cell>
          <cell r="J82">
            <v>3</v>
          </cell>
          <cell r="M82">
            <v>1</v>
          </cell>
          <cell r="N82">
            <v>1</v>
          </cell>
          <cell r="P82">
            <v>1</v>
          </cell>
          <cell r="Q82">
            <v>8</v>
          </cell>
          <cell r="Z82" t="str">
            <v>105722-CECOF SAN JOSE DE LA DEHESA</v>
          </cell>
          <cell r="AA82">
            <v>2</v>
          </cell>
          <cell r="AB82">
            <v>4</v>
          </cell>
          <cell r="AC82">
            <v>2</v>
          </cell>
          <cell r="AG82">
            <v>2</v>
          </cell>
          <cell r="AH82">
            <v>3</v>
          </cell>
          <cell r="AJ82">
            <v>13</v>
          </cell>
        </row>
        <row r="83">
          <cell r="G83" t="str">
            <v>105458-P.S.R. TAHUINCO</v>
          </cell>
          <cell r="I83">
            <v>1</v>
          </cell>
          <cell r="J83">
            <v>1</v>
          </cell>
          <cell r="M83">
            <v>2</v>
          </cell>
          <cell r="N83">
            <v>1</v>
          </cell>
          <cell r="Q83">
            <v>5</v>
          </cell>
          <cell r="Z83" t="str">
            <v>105723-CECOF LIMARI</v>
          </cell>
          <cell r="AA83">
            <v>3</v>
          </cell>
          <cell r="AB83">
            <v>8</v>
          </cell>
          <cell r="AD83">
            <v>1</v>
          </cell>
          <cell r="AE83">
            <v>4</v>
          </cell>
          <cell r="AF83">
            <v>4</v>
          </cell>
          <cell r="AG83">
            <v>5</v>
          </cell>
          <cell r="AH83">
            <v>4</v>
          </cell>
          <cell r="AI83">
            <v>4</v>
          </cell>
          <cell r="AJ83">
            <v>33</v>
          </cell>
        </row>
        <row r="84">
          <cell r="G84" t="str">
            <v>105491-P.S.R. QUELEN BAJO</v>
          </cell>
          <cell r="J84">
            <v>2</v>
          </cell>
          <cell r="M84">
            <v>1</v>
          </cell>
          <cell r="N84">
            <v>4</v>
          </cell>
          <cell r="Q84">
            <v>7</v>
          </cell>
          <cell r="Z84" t="str">
            <v>04302-COMBARBALÁ</v>
          </cell>
          <cell r="AA84">
            <v>15</v>
          </cell>
          <cell r="AB84">
            <v>2</v>
          </cell>
          <cell r="AC84">
            <v>7</v>
          </cell>
          <cell r="AD84">
            <v>5</v>
          </cell>
          <cell r="AE84">
            <v>6</v>
          </cell>
          <cell r="AF84">
            <v>6</v>
          </cell>
          <cell r="AG84">
            <v>8</v>
          </cell>
          <cell r="AH84">
            <v>4</v>
          </cell>
          <cell r="AI84">
            <v>10</v>
          </cell>
          <cell r="AJ84">
            <v>63</v>
          </cell>
        </row>
        <row r="85">
          <cell r="G85" t="str">
            <v>105492-P.S.R. CAMISA</v>
          </cell>
          <cell r="K85">
            <v>1</v>
          </cell>
          <cell r="M85">
            <v>1</v>
          </cell>
          <cell r="O85">
            <v>3</v>
          </cell>
          <cell r="P85">
            <v>1</v>
          </cell>
          <cell r="Q85">
            <v>6</v>
          </cell>
          <cell r="Z85" t="str">
            <v>105105-HOSPITAL COMBARBALA</v>
          </cell>
          <cell r="AA85">
            <v>2</v>
          </cell>
          <cell r="AB85">
            <v>1</v>
          </cell>
          <cell r="AD85">
            <v>2</v>
          </cell>
          <cell r="AE85">
            <v>2</v>
          </cell>
          <cell r="AF85">
            <v>5</v>
          </cell>
          <cell r="AG85">
            <v>6</v>
          </cell>
          <cell r="AH85">
            <v>2</v>
          </cell>
          <cell r="AI85">
            <v>5</v>
          </cell>
          <cell r="AJ85">
            <v>25</v>
          </cell>
        </row>
        <row r="86">
          <cell r="G86" t="str">
            <v>105501-P.S.R. ARBOLEDA GRANDE</v>
          </cell>
          <cell r="H86">
            <v>1</v>
          </cell>
          <cell r="K86">
            <v>2</v>
          </cell>
          <cell r="M86">
            <v>1</v>
          </cell>
          <cell r="N86">
            <v>3</v>
          </cell>
          <cell r="Q86">
            <v>7</v>
          </cell>
          <cell r="Z86" t="str">
            <v>105434-P.S.R. SAN MARCOS</v>
          </cell>
          <cell r="AA86">
            <v>2</v>
          </cell>
          <cell r="AC86">
            <v>2</v>
          </cell>
          <cell r="AD86">
            <v>1</v>
          </cell>
          <cell r="AH86">
            <v>1</v>
          </cell>
          <cell r="AJ86">
            <v>6</v>
          </cell>
        </row>
        <row r="87">
          <cell r="G87" t="str">
            <v>04301-OVALLE</v>
          </cell>
          <cell r="H87">
            <v>78</v>
          </cell>
          <cell r="I87">
            <v>68</v>
          </cell>
          <cell r="J87">
            <v>76</v>
          </cell>
          <cell r="K87">
            <v>45</v>
          </cell>
          <cell r="L87">
            <v>97</v>
          </cell>
          <cell r="M87">
            <v>45</v>
          </cell>
          <cell r="N87">
            <v>99</v>
          </cell>
          <cell r="O87">
            <v>114</v>
          </cell>
          <cell r="P87">
            <v>76</v>
          </cell>
          <cell r="Q87">
            <v>698</v>
          </cell>
          <cell r="Z87" t="str">
            <v>105441-P.S.R. MANQUEHUA</v>
          </cell>
          <cell r="AA87">
            <v>2</v>
          </cell>
          <cell r="AH87">
            <v>1</v>
          </cell>
          <cell r="AJ87">
            <v>3</v>
          </cell>
        </row>
        <row r="88">
          <cell r="G88" t="str">
            <v>105315-CES. RURAL C. DE TAMAYA</v>
          </cell>
          <cell r="I88">
            <v>4</v>
          </cell>
          <cell r="J88">
            <v>11</v>
          </cell>
          <cell r="K88">
            <v>8</v>
          </cell>
          <cell r="L88">
            <v>5</v>
          </cell>
          <cell r="M88">
            <v>9</v>
          </cell>
          <cell r="N88">
            <v>10</v>
          </cell>
          <cell r="O88">
            <v>12</v>
          </cell>
          <cell r="P88">
            <v>4</v>
          </cell>
          <cell r="Q88">
            <v>63</v>
          </cell>
          <cell r="Z88" t="str">
            <v>105459-P.S.R. BARRANCAS                </v>
          </cell>
          <cell r="AA88">
            <v>1</v>
          </cell>
          <cell r="AJ88">
            <v>1</v>
          </cell>
        </row>
        <row r="89">
          <cell r="G89" t="str">
            <v>105317-CES. JORGE JORDAN D.</v>
          </cell>
          <cell r="H89">
            <v>17</v>
          </cell>
          <cell r="I89">
            <v>15</v>
          </cell>
          <cell r="J89">
            <v>9</v>
          </cell>
          <cell r="K89">
            <v>14</v>
          </cell>
          <cell r="L89">
            <v>17</v>
          </cell>
          <cell r="M89">
            <v>16</v>
          </cell>
          <cell r="N89">
            <v>17</v>
          </cell>
          <cell r="O89">
            <v>12</v>
          </cell>
          <cell r="P89">
            <v>20</v>
          </cell>
          <cell r="Q89">
            <v>137</v>
          </cell>
          <cell r="Z89" t="str">
            <v>105460-P.S.R. COGOTI 18</v>
          </cell>
          <cell r="AA89">
            <v>6</v>
          </cell>
          <cell r="AC89">
            <v>3</v>
          </cell>
          <cell r="AE89">
            <v>1</v>
          </cell>
          <cell r="AI89">
            <v>1</v>
          </cell>
          <cell r="AJ89">
            <v>11</v>
          </cell>
        </row>
        <row r="90">
          <cell r="G90" t="str">
            <v>105322-CES. MARCOS MACUADA</v>
          </cell>
          <cell r="H90">
            <v>32</v>
          </cell>
          <cell r="I90">
            <v>19</v>
          </cell>
          <cell r="J90">
            <v>35</v>
          </cell>
          <cell r="K90">
            <v>8</v>
          </cell>
          <cell r="L90">
            <v>52</v>
          </cell>
          <cell r="N90">
            <v>43</v>
          </cell>
          <cell r="O90">
            <v>49</v>
          </cell>
          <cell r="P90">
            <v>26</v>
          </cell>
          <cell r="Q90">
            <v>264</v>
          </cell>
          <cell r="Z90" t="str">
            <v>105461-P.S.R. EL HUACHO</v>
          </cell>
          <cell r="AA90">
            <v>1</v>
          </cell>
          <cell r="AE90">
            <v>1</v>
          </cell>
          <cell r="AJ90">
            <v>2</v>
          </cell>
        </row>
        <row r="91">
          <cell r="G91" t="str">
            <v>105324-CES. SOTAQUI</v>
          </cell>
          <cell r="H91">
            <v>5</v>
          </cell>
          <cell r="I91">
            <v>7</v>
          </cell>
          <cell r="J91">
            <v>3</v>
          </cell>
          <cell r="K91">
            <v>6</v>
          </cell>
          <cell r="L91">
            <v>5</v>
          </cell>
          <cell r="N91">
            <v>3</v>
          </cell>
          <cell r="O91">
            <v>13</v>
          </cell>
          <cell r="P91">
            <v>14</v>
          </cell>
          <cell r="Q91">
            <v>56</v>
          </cell>
          <cell r="Z91" t="str">
            <v>105462-P.S.R. EL SAUCE</v>
          </cell>
          <cell r="AD91">
            <v>2</v>
          </cell>
          <cell r="AJ91">
            <v>2</v>
          </cell>
        </row>
        <row r="92">
          <cell r="G92" t="str">
            <v>105415-P.S.R. BARRAZA</v>
          </cell>
          <cell r="H92">
            <v>3</v>
          </cell>
          <cell r="J92">
            <v>2</v>
          </cell>
          <cell r="L92">
            <v>2</v>
          </cell>
          <cell r="M92">
            <v>3</v>
          </cell>
          <cell r="O92">
            <v>1</v>
          </cell>
          <cell r="P92">
            <v>1</v>
          </cell>
          <cell r="Q92">
            <v>12</v>
          </cell>
          <cell r="Z92" t="str">
            <v>105463-P.S.R. QUILITAPIA</v>
          </cell>
          <cell r="AC92">
            <v>1</v>
          </cell>
          <cell r="AE92">
            <v>1</v>
          </cell>
          <cell r="AJ92">
            <v>2</v>
          </cell>
        </row>
        <row r="93">
          <cell r="G93" t="str">
            <v>105416-P.S.R. CAMARICO                  </v>
          </cell>
          <cell r="H93">
            <v>1</v>
          </cell>
          <cell r="I93">
            <v>3</v>
          </cell>
          <cell r="K93">
            <v>1</v>
          </cell>
          <cell r="L93">
            <v>2</v>
          </cell>
          <cell r="M93">
            <v>5</v>
          </cell>
          <cell r="N93">
            <v>5</v>
          </cell>
          <cell r="O93">
            <v>5</v>
          </cell>
          <cell r="P93">
            <v>2</v>
          </cell>
          <cell r="Q93">
            <v>24</v>
          </cell>
          <cell r="Z93" t="str">
            <v>105464-P.S.R. LA LIGUA</v>
          </cell>
          <cell r="AE93">
            <v>1</v>
          </cell>
          <cell r="AF93">
            <v>1</v>
          </cell>
          <cell r="AI93">
            <v>3</v>
          </cell>
          <cell r="AJ93">
            <v>5</v>
          </cell>
        </row>
        <row r="94">
          <cell r="G94" t="str">
            <v>105417-P.S.R. ALCONES BAJOS</v>
          </cell>
          <cell r="K94">
            <v>1</v>
          </cell>
          <cell r="L94">
            <v>2</v>
          </cell>
          <cell r="N94">
            <v>1</v>
          </cell>
          <cell r="O94">
            <v>3</v>
          </cell>
          <cell r="Q94">
            <v>7</v>
          </cell>
          <cell r="Z94" t="str">
            <v>105465-P.S.R. RAMADILLA</v>
          </cell>
          <cell r="AA94">
            <v>1</v>
          </cell>
          <cell r="AG94">
            <v>1</v>
          </cell>
          <cell r="AI94">
            <v>1</v>
          </cell>
          <cell r="AJ94">
            <v>3</v>
          </cell>
        </row>
        <row r="95">
          <cell r="G95" t="str">
            <v>105419-P.S.R. LAS SOSSAS</v>
          </cell>
          <cell r="J95">
            <v>2</v>
          </cell>
          <cell r="K95">
            <v>2</v>
          </cell>
          <cell r="L95">
            <v>1</v>
          </cell>
          <cell r="N95">
            <v>1</v>
          </cell>
          <cell r="Q95">
            <v>6</v>
          </cell>
          <cell r="Z95" t="str">
            <v>105466-P.S.R. VALLE HERMOSO</v>
          </cell>
          <cell r="AC95">
            <v>1</v>
          </cell>
          <cell r="AJ95">
            <v>1</v>
          </cell>
        </row>
        <row r="96">
          <cell r="G96" t="str">
            <v>105420-P.S.R. LIMARI</v>
          </cell>
          <cell r="H96">
            <v>3</v>
          </cell>
          <cell r="I96">
            <v>5</v>
          </cell>
          <cell r="J96">
            <v>2</v>
          </cell>
          <cell r="L96">
            <v>1</v>
          </cell>
          <cell r="M96">
            <v>4</v>
          </cell>
          <cell r="N96">
            <v>2</v>
          </cell>
          <cell r="O96">
            <v>5</v>
          </cell>
          <cell r="P96">
            <v>1</v>
          </cell>
          <cell r="Q96">
            <v>23</v>
          </cell>
          <cell r="Z96" t="str">
            <v>105490-P.S.R. EL DURAZNO</v>
          </cell>
          <cell r="AB96">
            <v>1</v>
          </cell>
          <cell r="AG96">
            <v>1</v>
          </cell>
          <cell r="AJ96">
            <v>2</v>
          </cell>
        </row>
        <row r="97">
          <cell r="G97" t="str">
            <v>105422-P.S.R. HORNILLOS</v>
          </cell>
          <cell r="I97">
            <v>3</v>
          </cell>
          <cell r="J97">
            <v>1</v>
          </cell>
          <cell r="Q97">
            <v>4</v>
          </cell>
          <cell r="Z97" t="str">
            <v>04303-MONTE PATRIA</v>
          </cell>
          <cell r="AA97">
            <v>11</v>
          </cell>
          <cell r="AB97">
            <v>8</v>
          </cell>
          <cell r="AC97">
            <v>15</v>
          </cell>
          <cell r="AD97">
            <v>18</v>
          </cell>
          <cell r="AE97">
            <v>8</v>
          </cell>
          <cell r="AF97">
            <v>7</v>
          </cell>
          <cell r="AG97">
            <v>26</v>
          </cell>
          <cell r="AH97">
            <v>13</v>
          </cell>
          <cell r="AI97">
            <v>7</v>
          </cell>
          <cell r="AJ97">
            <v>113</v>
          </cell>
        </row>
        <row r="98">
          <cell r="G98" t="str">
            <v>105437-P.S.R. CHALINGA</v>
          </cell>
          <cell r="H98">
            <v>1</v>
          </cell>
          <cell r="L98">
            <v>2</v>
          </cell>
          <cell r="M98">
            <v>1</v>
          </cell>
          <cell r="N98">
            <v>1</v>
          </cell>
          <cell r="Q98">
            <v>5</v>
          </cell>
          <cell r="Z98" t="str">
            <v>105307-CES. RURAL MONTE PATRIA</v>
          </cell>
          <cell r="AA98">
            <v>3</v>
          </cell>
          <cell r="AB98">
            <v>4</v>
          </cell>
          <cell r="AC98">
            <v>2</v>
          </cell>
          <cell r="AD98">
            <v>1</v>
          </cell>
          <cell r="AE98">
            <v>2</v>
          </cell>
          <cell r="AF98">
            <v>2</v>
          </cell>
          <cell r="AG98">
            <v>4</v>
          </cell>
          <cell r="AJ98">
            <v>18</v>
          </cell>
        </row>
        <row r="99">
          <cell r="G99" t="str">
            <v>105439-P.S.R. CERRO BLANCO</v>
          </cell>
          <cell r="L99">
            <v>3</v>
          </cell>
          <cell r="M99">
            <v>1</v>
          </cell>
          <cell r="Q99">
            <v>4</v>
          </cell>
          <cell r="Z99" t="str">
            <v>105311-CES. RURAL CHAÑARAL ALTO</v>
          </cell>
          <cell r="AC99">
            <v>6</v>
          </cell>
          <cell r="AE99">
            <v>3</v>
          </cell>
          <cell r="AG99">
            <v>5</v>
          </cell>
          <cell r="AH99">
            <v>4</v>
          </cell>
          <cell r="AI99">
            <v>1</v>
          </cell>
          <cell r="AJ99">
            <v>19</v>
          </cell>
        </row>
        <row r="100">
          <cell r="G100" t="str">
            <v>105507-P.S.R. HUAMALATA</v>
          </cell>
          <cell r="I100">
            <v>1</v>
          </cell>
          <cell r="J100">
            <v>1</v>
          </cell>
          <cell r="L100">
            <v>1</v>
          </cell>
          <cell r="M100">
            <v>1</v>
          </cell>
          <cell r="N100">
            <v>2</v>
          </cell>
          <cell r="P100">
            <v>4</v>
          </cell>
          <cell r="Q100">
            <v>10</v>
          </cell>
          <cell r="Z100" t="str">
            <v>105312-CES. RURAL CAREN</v>
          </cell>
          <cell r="AA100">
            <v>1</v>
          </cell>
          <cell r="AB100">
            <v>1</v>
          </cell>
          <cell r="AC100">
            <v>2</v>
          </cell>
          <cell r="AD100">
            <v>2</v>
          </cell>
          <cell r="AG100">
            <v>12</v>
          </cell>
          <cell r="AH100">
            <v>1</v>
          </cell>
          <cell r="AI100">
            <v>2</v>
          </cell>
          <cell r="AJ100">
            <v>21</v>
          </cell>
        </row>
        <row r="101">
          <cell r="G101" t="str">
            <v>105510-P.S.R. RECOLETA</v>
          </cell>
          <cell r="H101">
            <v>2</v>
          </cell>
          <cell r="I101">
            <v>1</v>
          </cell>
          <cell r="J101">
            <v>3</v>
          </cell>
          <cell r="K101">
            <v>4</v>
          </cell>
          <cell r="L101">
            <v>1</v>
          </cell>
          <cell r="M101">
            <v>3</v>
          </cell>
          <cell r="N101">
            <v>4</v>
          </cell>
          <cell r="O101">
            <v>1</v>
          </cell>
          <cell r="P101">
            <v>1</v>
          </cell>
          <cell r="Q101">
            <v>20</v>
          </cell>
          <cell r="Z101" t="str">
            <v>105318-CES. RURAL EL PALQUI</v>
          </cell>
          <cell r="AA101">
            <v>5</v>
          </cell>
          <cell r="AB101">
            <v>1</v>
          </cell>
          <cell r="AC101">
            <v>3</v>
          </cell>
          <cell r="AD101">
            <v>14</v>
          </cell>
          <cell r="AF101">
            <v>3</v>
          </cell>
          <cell r="AG101">
            <v>4</v>
          </cell>
          <cell r="AH101">
            <v>3</v>
          </cell>
          <cell r="AI101">
            <v>1</v>
          </cell>
          <cell r="AJ101">
            <v>34</v>
          </cell>
        </row>
        <row r="102">
          <cell r="G102" t="str">
            <v>105722-CECOF SAN JOSE DE LA DEHESA</v>
          </cell>
          <cell r="H102">
            <v>4</v>
          </cell>
          <cell r="I102">
            <v>7</v>
          </cell>
          <cell r="J102">
            <v>5</v>
          </cell>
          <cell r="K102">
            <v>1</v>
          </cell>
          <cell r="L102">
            <v>2</v>
          </cell>
          <cell r="N102">
            <v>4</v>
          </cell>
          <cell r="O102">
            <v>9</v>
          </cell>
          <cell r="P102">
            <v>2</v>
          </cell>
          <cell r="Q102">
            <v>34</v>
          </cell>
          <cell r="Z102" t="str">
            <v>105427-P.S.R. HACIENDA VALDIVIA</v>
          </cell>
          <cell r="AE102">
            <v>1</v>
          </cell>
          <cell r="AF102">
            <v>1</v>
          </cell>
          <cell r="AJ102">
            <v>2</v>
          </cell>
        </row>
        <row r="103">
          <cell r="G103" t="str">
            <v>105723-CECOF LIMARI</v>
          </cell>
          <cell r="H103">
            <v>10</v>
          </cell>
          <cell r="I103">
            <v>3</v>
          </cell>
          <cell r="J103">
            <v>2</v>
          </cell>
          <cell r="L103">
            <v>1</v>
          </cell>
          <cell r="M103">
            <v>2</v>
          </cell>
          <cell r="N103">
            <v>6</v>
          </cell>
          <cell r="O103">
            <v>4</v>
          </cell>
          <cell r="P103">
            <v>1</v>
          </cell>
          <cell r="Q103">
            <v>29</v>
          </cell>
          <cell r="Z103" t="str">
            <v>105430-P.S.R. MIALQUI</v>
          </cell>
          <cell r="AA103">
            <v>1</v>
          </cell>
          <cell r="AC103">
            <v>1</v>
          </cell>
          <cell r="AJ103">
            <v>2</v>
          </cell>
        </row>
        <row r="104">
          <cell r="G104" t="str">
            <v>04302-COMBARBALÁ</v>
          </cell>
          <cell r="H104">
            <v>8</v>
          </cell>
          <cell r="I104">
            <v>12</v>
          </cell>
          <cell r="J104">
            <v>9</v>
          </cell>
          <cell r="K104">
            <v>17</v>
          </cell>
          <cell r="L104">
            <v>5</v>
          </cell>
          <cell r="M104">
            <v>16</v>
          </cell>
          <cell r="N104">
            <v>15</v>
          </cell>
          <cell r="O104">
            <v>20</v>
          </cell>
          <cell r="P104">
            <v>21</v>
          </cell>
          <cell r="Q104">
            <v>123</v>
          </cell>
          <cell r="Z104" t="str">
            <v>105431-P.S.R. PEDREGAL</v>
          </cell>
          <cell r="AA104">
            <v>1</v>
          </cell>
          <cell r="AB104">
            <v>1</v>
          </cell>
          <cell r="AI104">
            <v>1</v>
          </cell>
          <cell r="AJ104">
            <v>3</v>
          </cell>
        </row>
        <row r="105">
          <cell r="G105" t="str">
            <v>105105-HOSPITAL COMBARBALA</v>
          </cell>
          <cell r="H105">
            <v>5</v>
          </cell>
          <cell r="I105">
            <v>10</v>
          </cell>
          <cell r="J105">
            <v>7</v>
          </cell>
          <cell r="K105">
            <v>13</v>
          </cell>
          <cell r="L105">
            <v>4</v>
          </cell>
          <cell r="M105">
            <v>13</v>
          </cell>
          <cell r="N105">
            <v>9</v>
          </cell>
          <cell r="O105">
            <v>11</v>
          </cell>
          <cell r="P105">
            <v>7</v>
          </cell>
          <cell r="Q105">
            <v>79</v>
          </cell>
          <cell r="Z105" t="str">
            <v>105432-P.S.R. RAPEL</v>
          </cell>
          <cell r="AC105">
            <v>1</v>
          </cell>
          <cell r="AJ105">
            <v>1</v>
          </cell>
        </row>
        <row r="106">
          <cell r="G106" t="str">
            <v>105434-P.S.R. SAN MARCOS</v>
          </cell>
          <cell r="K106">
            <v>1</v>
          </cell>
          <cell r="M106">
            <v>1</v>
          </cell>
          <cell r="N106">
            <v>2</v>
          </cell>
          <cell r="O106">
            <v>2</v>
          </cell>
          <cell r="Q106">
            <v>6</v>
          </cell>
          <cell r="Z106" t="str">
            <v>105435-P.S.R. TULAHUEN</v>
          </cell>
          <cell r="AD106">
            <v>1</v>
          </cell>
          <cell r="AE106">
            <v>1</v>
          </cell>
          <cell r="AG106">
            <v>1</v>
          </cell>
          <cell r="AH106">
            <v>2</v>
          </cell>
          <cell r="AI106">
            <v>1</v>
          </cell>
          <cell r="AJ106">
            <v>6</v>
          </cell>
        </row>
        <row r="107">
          <cell r="G107" t="str">
            <v>105441-P.S.R. MANQUEHUA</v>
          </cell>
          <cell r="J107">
            <v>1</v>
          </cell>
          <cell r="K107">
            <v>1</v>
          </cell>
          <cell r="P107">
            <v>4</v>
          </cell>
          <cell r="Q107">
            <v>6</v>
          </cell>
          <cell r="Z107" t="str">
            <v>105436-P.S.R. EL MAITEN</v>
          </cell>
          <cell r="AB107">
            <v>1</v>
          </cell>
          <cell r="AE107">
            <v>1</v>
          </cell>
          <cell r="AF107">
            <v>1</v>
          </cell>
          <cell r="AH107">
            <v>1</v>
          </cell>
          <cell r="AJ107">
            <v>4</v>
          </cell>
        </row>
        <row r="108">
          <cell r="G108" t="str">
            <v>105459-P.S.R. BARRANCAS                </v>
          </cell>
          <cell r="H108">
            <v>1</v>
          </cell>
          <cell r="I108">
            <v>1</v>
          </cell>
          <cell r="K108">
            <v>1</v>
          </cell>
          <cell r="L108">
            <v>1</v>
          </cell>
          <cell r="N108">
            <v>1</v>
          </cell>
          <cell r="Q108">
            <v>5</v>
          </cell>
          <cell r="Z108" t="str">
            <v>105489-P.S.R. RAMADAS DE TULAHUEN</v>
          </cell>
          <cell r="AH108">
            <v>2</v>
          </cell>
          <cell r="AI108">
            <v>1</v>
          </cell>
          <cell r="AJ108">
            <v>3</v>
          </cell>
        </row>
        <row r="109">
          <cell r="G109" t="str">
            <v>105460-P.S.R. COGOTI 18</v>
          </cell>
          <cell r="K109">
            <v>1</v>
          </cell>
          <cell r="N109">
            <v>1</v>
          </cell>
          <cell r="O109">
            <v>1</v>
          </cell>
          <cell r="P109">
            <v>3</v>
          </cell>
          <cell r="Q109">
            <v>6</v>
          </cell>
          <cell r="Z109" t="str">
            <v>04304-PUNITAQUI</v>
          </cell>
          <cell r="AB109">
            <v>5</v>
          </cell>
          <cell r="AD109">
            <v>4</v>
          </cell>
          <cell r="AE109">
            <v>2</v>
          </cell>
          <cell r="AF109">
            <v>7</v>
          </cell>
          <cell r="AG109">
            <v>2</v>
          </cell>
          <cell r="AH109">
            <v>2</v>
          </cell>
          <cell r="AI109">
            <v>1</v>
          </cell>
          <cell r="AJ109">
            <v>23</v>
          </cell>
        </row>
        <row r="110">
          <cell r="G110" t="str">
            <v>105461-P.S.R. EL HUACHO</v>
          </cell>
          <cell r="M110">
            <v>1</v>
          </cell>
          <cell r="P110">
            <v>2</v>
          </cell>
          <cell r="Q110">
            <v>3</v>
          </cell>
          <cell r="Z110" t="str">
            <v>105308-CES. RURAL PUNITAQUI</v>
          </cell>
          <cell r="AB110">
            <v>3</v>
          </cell>
          <cell r="AD110">
            <v>2</v>
          </cell>
          <cell r="AF110">
            <v>5</v>
          </cell>
          <cell r="AJ110">
            <v>10</v>
          </cell>
        </row>
        <row r="111">
          <cell r="G111" t="str">
            <v>105462-P.S.R. EL SAUCE</v>
          </cell>
          <cell r="I111">
            <v>1</v>
          </cell>
          <cell r="O111">
            <v>2</v>
          </cell>
          <cell r="P111">
            <v>2</v>
          </cell>
          <cell r="Q111">
            <v>5</v>
          </cell>
          <cell r="Z111" t="str">
            <v>105440-P.S.R. DIVISADERO</v>
          </cell>
          <cell r="AB111">
            <v>2</v>
          </cell>
          <cell r="AD111">
            <v>2</v>
          </cell>
          <cell r="AE111">
            <v>2</v>
          </cell>
          <cell r="AF111">
            <v>2</v>
          </cell>
          <cell r="AG111">
            <v>2</v>
          </cell>
          <cell r="AH111">
            <v>2</v>
          </cell>
          <cell r="AI111">
            <v>1</v>
          </cell>
          <cell r="AJ111">
            <v>13</v>
          </cell>
        </row>
        <row r="112">
          <cell r="G112" t="str">
            <v>105463-P.S.R. QUILITAPIA</v>
          </cell>
          <cell r="H112">
            <v>1</v>
          </cell>
          <cell r="J112">
            <v>1</v>
          </cell>
          <cell r="N112">
            <v>2</v>
          </cell>
          <cell r="Q112">
            <v>4</v>
          </cell>
          <cell r="Z112" t="str">
            <v>04305-RIO HURATDO</v>
          </cell>
          <cell r="AB112">
            <v>5</v>
          </cell>
          <cell r="AF112">
            <v>17</v>
          </cell>
          <cell r="AG112">
            <v>3</v>
          </cell>
          <cell r="AJ112">
            <v>25</v>
          </cell>
        </row>
        <row r="113">
          <cell r="G113" t="str">
            <v>105464-P.S.R. LA LIGUA</v>
          </cell>
          <cell r="H113">
            <v>1</v>
          </cell>
          <cell r="M113">
            <v>1</v>
          </cell>
          <cell r="O113">
            <v>4</v>
          </cell>
          <cell r="P113">
            <v>1</v>
          </cell>
          <cell r="Q113">
            <v>7</v>
          </cell>
          <cell r="Z113" t="str">
            <v>105310-CES. RURAL PICHASCA</v>
          </cell>
          <cell r="AB113">
            <v>2</v>
          </cell>
          <cell r="AF113">
            <v>10</v>
          </cell>
          <cell r="AG113">
            <v>2</v>
          </cell>
          <cell r="AJ113">
            <v>14</v>
          </cell>
        </row>
        <row r="114">
          <cell r="G114" t="str">
            <v>105466-P.S.R. VALLE HERMOSO</v>
          </cell>
          <cell r="P114">
            <v>1</v>
          </cell>
          <cell r="Q114">
            <v>1</v>
          </cell>
          <cell r="Z114" t="str">
            <v>105409-P.S.R. EL CHAÑAR</v>
          </cell>
          <cell r="AB114">
            <v>1</v>
          </cell>
          <cell r="AJ114">
            <v>1</v>
          </cell>
        </row>
        <row r="115">
          <cell r="G115" t="str">
            <v>105490-P.S.R. EL DURAZNO</v>
          </cell>
          <cell r="P115">
            <v>1</v>
          </cell>
          <cell r="Q115">
            <v>1</v>
          </cell>
          <cell r="Z115" t="str">
            <v>105410-P.S.R. HURTADO</v>
          </cell>
          <cell r="AG115">
            <v>1</v>
          </cell>
          <cell r="AJ115">
            <v>1</v>
          </cell>
        </row>
        <row r="116">
          <cell r="G116" t="str">
            <v>04303-MONTE PATRIA</v>
          </cell>
          <cell r="H116">
            <v>9</v>
          </cell>
          <cell r="I116">
            <v>12</v>
          </cell>
          <cell r="J116">
            <v>17</v>
          </cell>
          <cell r="K116">
            <v>11</v>
          </cell>
          <cell r="L116">
            <v>13</v>
          </cell>
          <cell r="M116">
            <v>17</v>
          </cell>
          <cell r="N116">
            <v>14</v>
          </cell>
          <cell r="O116">
            <v>25</v>
          </cell>
          <cell r="P116">
            <v>28</v>
          </cell>
          <cell r="Q116">
            <v>146</v>
          </cell>
          <cell r="Z116" t="str">
            <v>105413-P.S.R. SAMO ALTO</v>
          </cell>
          <cell r="AF116">
            <v>3</v>
          </cell>
          <cell r="AJ116">
            <v>3</v>
          </cell>
        </row>
        <row r="117">
          <cell r="G117" t="str">
            <v>105307-CES. RURAL MONTE PATRIA</v>
          </cell>
          <cell r="H117">
            <v>4</v>
          </cell>
          <cell r="I117">
            <v>6</v>
          </cell>
          <cell r="J117">
            <v>6</v>
          </cell>
          <cell r="L117">
            <v>2</v>
          </cell>
          <cell r="M117">
            <v>7</v>
          </cell>
          <cell r="N117">
            <v>4</v>
          </cell>
          <cell r="O117">
            <v>8</v>
          </cell>
          <cell r="P117">
            <v>11</v>
          </cell>
          <cell r="Q117">
            <v>48</v>
          </cell>
          <cell r="Z117" t="str">
            <v>105414-P.S.R. SERON</v>
          </cell>
          <cell r="AB117">
            <v>1</v>
          </cell>
          <cell r="AF117">
            <v>1</v>
          </cell>
          <cell r="AJ117">
            <v>2</v>
          </cell>
        </row>
        <row r="118">
          <cell r="G118" t="str">
            <v>105311-CES. RURAL CHAÑARAL ALTO</v>
          </cell>
          <cell r="H118">
            <v>1</v>
          </cell>
          <cell r="J118">
            <v>2</v>
          </cell>
          <cell r="K118">
            <v>7</v>
          </cell>
          <cell r="L118">
            <v>7</v>
          </cell>
          <cell r="M118">
            <v>3</v>
          </cell>
          <cell r="N118">
            <v>3</v>
          </cell>
          <cell r="O118">
            <v>10</v>
          </cell>
          <cell r="Q118">
            <v>33</v>
          </cell>
          <cell r="Z118" t="str">
            <v>105503-P.S.R. TABAQUEROS</v>
          </cell>
          <cell r="AB118">
            <v>1</v>
          </cell>
          <cell r="AF118">
            <v>3</v>
          </cell>
          <cell r="AJ118">
            <v>4</v>
          </cell>
        </row>
        <row r="119">
          <cell r="G119" t="str">
            <v>105312-CES. RURAL CAREN</v>
          </cell>
          <cell r="H119">
            <v>3</v>
          </cell>
          <cell r="I119">
            <v>1</v>
          </cell>
          <cell r="J119">
            <v>2</v>
          </cell>
          <cell r="K119">
            <v>1</v>
          </cell>
          <cell r="M119">
            <v>2</v>
          </cell>
          <cell r="N119">
            <v>3</v>
          </cell>
          <cell r="O119">
            <v>2</v>
          </cell>
          <cell r="P119">
            <v>4</v>
          </cell>
          <cell r="Q119">
            <v>18</v>
          </cell>
          <cell r="Z119" t="str">
            <v>Total general</v>
          </cell>
          <cell r="AA119">
            <v>154</v>
          </cell>
          <cell r="AB119">
            <v>285</v>
          </cell>
          <cell r="AC119">
            <v>224</v>
          </cell>
          <cell r="AD119">
            <v>237</v>
          </cell>
          <cell r="AE119">
            <v>191</v>
          </cell>
          <cell r="AF119">
            <v>655</v>
          </cell>
          <cell r="AG119">
            <v>348</v>
          </cell>
          <cell r="AH119">
            <v>323</v>
          </cell>
          <cell r="AI119">
            <v>210</v>
          </cell>
          <cell r="AJ119">
            <v>2627</v>
          </cell>
        </row>
        <row r="120">
          <cell r="G120" t="str">
            <v>105318-CES. RURAL EL PALQUI</v>
          </cell>
          <cell r="I120">
            <v>1</v>
          </cell>
          <cell r="J120">
            <v>3</v>
          </cell>
          <cell r="K120">
            <v>2</v>
          </cell>
          <cell r="L120">
            <v>3</v>
          </cell>
          <cell r="M120">
            <v>2</v>
          </cell>
          <cell r="N120">
            <v>1</v>
          </cell>
          <cell r="O120">
            <v>2</v>
          </cell>
          <cell r="P120">
            <v>5</v>
          </cell>
          <cell r="Q120">
            <v>19</v>
          </cell>
        </row>
        <row r="121">
          <cell r="G121" t="str">
            <v>105425-P.S.R. CHILECITO</v>
          </cell>
          <cell r="J121">
            <v>1</v>
          </cell>
          <cell r="K121">
            <v>1</v>
          </cell>
          <cell r="Q121">
            <v>2</v>
          </cell>
        </row>
        <row r="122">
          <cell r="G122" t="str">
            <v>105427-P.S.R. HACIENDA VALDIVIA</v>
          </cell>
          <cell r="P122">
            <v>3</v>
          </cell>
          <cell r="Q122">
            <v>3</v>
          </cell>
        </row>
        <row r="123">
          <cell r="G123" t="str">
            <v>105428-P.S.R. HUATULAME</v>
          </cell>
          <cell r="L123">
            <v>1</v>
          </cell>
          <cell r="Q123">
            <v>1</v>
          </cell>
        </row>
        <row r="124">
          <cell r="G124" t="str">
            <v>105430-P.S.R. MIALQUI</v>
          </cell>
          <cell r="I124">
            <v>1</v>
          </cell>
          <cell r="N124">
            <v>1</v>
          </cell>
          <cell r="Q124">
            <v>2</v>
          </cell>
        </row>
        <row r="125">
          <cell r="G125" t="str">
            <v>105431-P.S.R. PEDREGAL</v>
          </cell>
          <cell r="H125">
            <v>1</v>
          </cell>
          <cell r="J125">
            <v>2</v>
          </cell>
          <cell r="M125">
            <v>1</v>
          </cell>
          <cell r="N125">
            <v>1</v>
          </cell>
          <cell r="O125">
            <v>1</v>
          </cell>
          <cell r="P125">
            <v>1</v>
          </cell>
          <cell r="Q125">
            <v>7</v>
          </cell>
        </row>
        <row r="126">
          <cell r="G126" t="str">
            <v>105432-P.S.R. RAPEL</v>
          </cell>
          <cell r="M126">
            <v>1</v>
          </cell>
          <cell r="P126">
            <v>2</v>
          </cell>
          <cell r="Q126">
            <v>3</v>
          </cell>
        </row>
        <row r="127">
          <cell r="G127" t="str">
            <v>105435-P.S.R. TULAHUEN</v>
          </cell>
          <cell r="I127">
            <v>3</v>
          </cell>
          <cell r="N127">
            <v>1</v>
          </cell>
          <cell r="P127">
            <v>2</v>
          </cell>
          <cell r="Q127">
            <v>6</v>
          </cell>
        </row>
        <row r="128">
          <cell r="G128" t="str">
            <v>105436-P.S.R. EL MAITEN</v>
          </cell>
          <cell r="J128">
            <v>1</v>
          </cell>
          <cell r="M128">
            <v>1</v>
          </cell>
          <cell r="O128">
            <v>2</v>
          </cell>
          <cell r="Q128">
            <v>4</v>
          </cell>
        </row>
        <row r="129">
          <cell r="G129" t="str">
            <v>04304-PUNITAQUI</v>
          </cell>
          <cell r="H129">
            <v>5</v>
          </cell>
          <cell r="I129">
            <v>6</v>
          </cell>
          <cell r="J129">
            <v>18</v>
          </cell>
          <cell r="K129">
            <v>8</v>
          </cell>
          <cell r="L129">
            <v>11</v>
          </cell>
          <cell r="M129">
            <v>21</v>
          </cell>
          <cell r="O129">
            <v>19</v>
          </cell>
          <cell r="P129">
            <v>5</v>
          </cell>
          <cell r="Q129">
            <v>93</v>
          </cell>
        </row>
        <row r="130">
          <cell r="G130" t="str">
            <v>105308-CES. RURAL PUNITAQUI</v>
          </cell>
          <cell r="H130">
            <v>5</v>
          </cell>
          <cell r="I130">
            <v>2</v>
          </cell>
          <cell r="J130">
            <v>18</v>
          </cell>
          <cell r="K130">
            <v>8</v>
          </cell>
          <cell r="L130">
            <v>10</v>
          </cell>
          <cell r="M130">
            <v>20</v>
          </cell>
          <cell r="O130">
            <v>18</v>
          </cell>
          <cell r="P130">
            <v>3</v>
          </cell>
          <cell r="Q130">
            <v>84</v>
          </cell>
        </row>
        <row r="131">
          <cell r="G131" t="str">
            <v>105440-P.S.R. DIVISADERO</v>
          </cell>
          <cell r="I131">
            <v>4</v>
          </cell>
          <cell r="L131">
            <v>1</v>
          </cell>
          <cell r="M131">
            <v>1</v>
          </cell>
          <cell r="O131">
            <v>1</v>
          </cell>
          <cell r="P131">
            <v>2</v>
          </cell>
          <cell r="Q131">
            <v>9</v>
          </cell>
        </row>
        <row r="132">
          <cell r="G132" t="str">
            <v>04305-RIO HURATDO</v>
          </cell>
          <cell r="H132">
            <v>1</v>
          </cell>
          <cell r="I132">
            <v>4</v>
          </cell>
          <cell r="J132">
            <v>7</v>
          </cell>
          <cell r="L132">
            <v>1</v>
          </cell>
          <cell r="M132">
            <v>8</v>
          </cell>
          <cell r="N132">
            <v>11</v>
          </cell>
          <cell r="O132">
            <v>4</v>
          </cell>
          <cell r="Q132">
            <v>36</v>
          </cell>
        </row>
        <row r="133">
          <cell r="G133" t="str">
            <v>105310-CES. RURAL PICHASCA</v>
          </cell>
          <cell r="I133">
            <v>2</v>
          </cell>
          <cell r="J133">
            <v>3</v>
          </cell>
          <cell r="L133">
            <v>1</v>
          </cell>
          <cell r="M133">
            <v>4</v>
          </cell>
          <cell r="N133">
            <v>8</v>
          </cell>
          <cell r="O133">
            <v>1</v>
          </cell>
          <cell r="Q133">
            <v>19</v>
          </cell>
        </row>
        <row r="134">
          <cell r="G134" t="str">
            <v>105409-P.S.R. EL CHAÑAR</v>
          </cell>
          <cell r="I134">
            <v>1</v>
          </cell>
          <cell r="N134">
            <v>1</v>
          </cell>
          <cell r="O134">
            <v>1</v>
          </cell>
          <cell r="Q134">
            <v>3</v>
          </cell>
        </row>
        <row r="135">
          <cell r="G135" t="str">
            <v>105410-P.S.R. HURTADO</v>
          </cell>
          <cell r="M135">
            <v>1</v>
          </cell>
          <cell r="Q135">
            <v>1</v>
          </cell>
        </row>
        <row r="136">
          <cell r="G136" t="str">
            <v>105411-P.S.R. LAS BREAS</v>
          </cell>
          <cell r="M136">
            <v>1</v>
          </cell>
          <cell r="Q136">
            <v>1</v>
          </cell>
        </row>
        <row r="137">
          <cell r="G137" t="str">
            <v>105413-P.S.R. SAMO ALTO</v>
          </cell>
          <cell r="J137">
            <v>3</v>
          </cell>
          <cell r="M137">
            <v>1</v>
          </cell>
          <cell r="N137">
            <v>2</v>
          </cell>
          <cell r="Q137">
            <v>6</v>
          </cell>
        </row>
        <row r="138">
          <cell r="G138" t="str">
            <v>105414-P.S.R. SERON</v>
          </cell>
          <cell r="I138">
            <v>1</v>
          </cell>
          <cell r="J138">
            <v>1</v>
          </cell>
          <cell r="M138">
            <v>1</v>
          </cell>
          <cell r="O138">
            <v>1</v>
          </cell>
          <cell r="Q138">
            <v>4</v>
          </cell>
        </row>
        <row r="139">
          <cell r="G139" t="str">
            <v>105503-P.S.R. TABAQUEROS</v>
          </cell>
          <cell r="H139">
            <v>1</v>
          </cell>
          <cell r="O139">
            <v>1</v>
          </cell>
          <cell r="Q139">
            <v>2</v>
          </cell>
        </row>
        <row r="140">
          <cell r="G140" t="str">
            <v>Total general</v>
          </cell>
          <cell r="H140">
            <v>439</v>
          </cell>
          <cell r="I140">
            <v>483</v>
          </cell>
          <cell r="J140">
            <v>578</v>
          </cell>
          <cell r="K140">
            <v>521</v>
          </cell>
          <cell r="L140">
            <v>607</v>
          </cell>
          <cell r="M140">
            <v>551</v>
          </cell>
          <cell r="N140">
            <v>618</v>
          </cell>
          <cell r="O140">
            <v>707</v>
          </cell>
          <cell r="P140">
            <v>528</v>
          </cell>
          <cell r="Q140">
            <v>5032</v>
          </cell>
        </row>
      </sheetData>
      <sheetData sheetId="16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 t="str">
            <v>Total general</v>
          </cell>
        </row>
        <row r="4">
          <cell r="G4" t="str">
            <v>04101-LA SERENA</v>
          </cell>
          <cell r="H4">
            <v>208</v>
          </cell>
          <cell r="I4">
            <v>177</v>
          </cell>
          <cell r="J4">
            <v>249</v>
          </cell>
          <cell r="K4">
            <v>137</v>
          </cell>
          <cell r="L4">
            <v>174</v>
          </cell>
          <cell r="M4">
            <v>145</v>
          </cell>
          <cell r="N4">
            <v>169</v>
          </cell>
          <cell r="O4">
            <v>185</v>
          </cell>
          <cell r="P4">
            <v>208</v>
          </cell>
          <cell r="Q4">
            <v>1652</v>
          </cell>
        </row>
        <row r="5">
          <cell r="G5" t="str">
            <v>105300-CES. CARDENAL CARO</v>
          </cell>
          <cell r="H5">
            <v>24</v>
          </cell>
          <cell r="I5">
            <v>19</v>
          </cell>
          <cell r="J5">
            <v>26</v>
          </cell>
          <cell r="K5">
            <v>10</v>
          </cell>
          <cell r="L5">
            <v>21</v>
          </cell>
          <cell r="M5">
            <v>21</v>
          </cell>
          <cell r="N5">
            <v>19</v>
          </cell>
          <cell r="O5">
            <v>15</v>
          </cell>
          <cell r="P5">
            <v>31</v>
          </cell>
          <cell r="Q5">
            <v>186</v>
          </cell>
        </row>
        <row r="6">
          <cell r="G6" t="str">
            <v>105301-CES. LAS COMPAÑIAS</v>
          </cell>
          <cell r="H6">
            <v>26</v>
          </cell>
          <cell r="I6">
            <v>14</v>
          </cell>
          <cell r="J6">
            <v>31</v>
          </cell>
          <cell r="K6">
            <v>15</v>
          </cell>
          <cell r="L6">
            <v>23</v>
          </cell>
          <cell r="M6">
            <v>16</v>
          </cell>
          <cell r="N6">
            <v>21</v>
          </cell>
          <cell r="O6">
            <v>15</v>
          </cell>
          <cell r="P6">
            <v>20</v>
          </cell>
          <cell r="Q6">
            <v>181</v>
          </cell>
        </row>
        <row r="7">
          <cell r="G7" t="str">
            <v>105302-CES. PEDRO AGUIRRE C.</v>
          </cell>
          <cell r="H7">
            <v>33</v>
          </cell>
          <cell r="I7">
            <v>42</v>
          </cell>
          <cell r="J7">
            <v>38</v>
          </cell>
          <cell r="K7">
            <v>20</v>
          </cell>
          <cell r="L7">
            <v>32</v>
          </cell>
          <cell r="M7">
            <v>26</v>
          </cell>
          <cell r="N7">
            <v>28</v>
          </cell>
          <cell r="O7">
            <v>32</v>
          </cell>
          <cell r="P7">
            <v>31</v>
          </cell>
          <cell r="Q7">
            <v>282</v>
          </cell>
        </row>
        <row r="8">
          <cell r="G8" t="str">
            <v>105313-CES. SCHAFFHAUSER</v>
          </cell>
          <cell r="H8">
            <v>23</v>
          </cell>
          <cell r="I8">
            <v>30</v>
          </cell>
          <cell r="J8">
            <v>48</v>
          </cell>
          <cell r="K8">
            <v>31</v>
          </cell>
          <cell r="L8">
            <v>19</v>
          </cell>
          <cell r="M8">
            <v>26</v>
          </cell>
          <cell r="N8">
            <v>24</v>
          </cell>
          <cell r="O8">
            <v>33</v>
          </cell>
          <cell r="P8">
            <v>23</v>
          </cell>
          <cell r="Q8">
            <v>257</v>
          </cell>
        </row>
        <row r="9">
          <cell r="G9" t="str">
            <v>105319-CES. CARDENAL R.S.H.</v>
          </cell>
          <cell r="H9">
            <v>51</v>
          </cell>
          <cell r="I9">
            <v>31</v>
          </cell>
          <cell r="J9">
            <v>27</v>
          </cell>
          <cell r="K9">
            <v>23</v>
          </cell>
          <cell r="L9">
            <v>29</v>
          </cell>
          <cell r="M9">
            <v>14</v>
          </cell>
          <cell r="N9">
            <v>21</v>
          </cell>
          <cell r="O9">
            <v>47</v>
          </cell>
          <cell r="P9">
            <v>46</v>
          </cell>
          <cell r="Q9">
            <v>289</v>
          </cell>
        </row>
        <row r="10">
          <cell r="G10" t="str">
            <v>105325-CESFAM JUAN PABLO II</v>
          </cell>
          <cell r="H10">
            <v>41</v>
          </cell>
          <cell r="I10">
            <v>28</v>
          </cell>
          <cell r="J10">
            <v>57</v>
          </cell>
          <cell r="K10">
            <v>30</v>
          </cell>
          <cell r="L10">
            <v>35</v>
          </cell>
          <cell r="M10">
            <v>28</v>
          </cell>
          <cell r="N10">
            <v>38</v>
          </cell>
          <cell r="O10">
            <v>33</v>
          </cell>
          <cell r="P10">
            <v>33</v>
          </cell>
          <cell r="Q10">
            <v>323</v>
          </cell>
        </row>
        <row r="11">
          <cell r="G11" t="str">
            <v>105400-P.S.R. ALGARROBITO            </v>
          </cell>
          <cell r="H11">
            <v>5</v>
          </cell>
          <cell r="I11">
            <v>4</v>
          </cell>
          <cell r="J11">
            <v>8</v>
          </cell>
          <cell r="K11">
            <v>4</v>
          </cell>
          <cell r="L11">
            <v>6</v>
          </cell>
          <cell r="M11">
            <v>4</v>
          </cell>
          <cell r="N11">
            <v>10</v>
          </cell>
          <cell r="O11">
            <v>3</v>
          </cell>
          <cell r="P11">
            <v>6</v>
          </cell>
          <cell r="Q11">
            <v>50</v>
          </cell>
        </row>
        <row r="12">
          <cell r="G12" t="str">
            <v>105401-P.S.R. LAS ROJAS</v>
          </cell>
          <cell r="H12">
            <v>0</v>
          </cell>
          <cell r="I12">
            <v>1</v>
          </cell>
          <cell r="K12">
            <v>1</v>
          </cell>
          <cell r="L12">
            <v>0</v>
          </cell>
          <cell r="M12">
            <v>2</v>
          </cell>
          <cell r="N12">
            <v>2</v>
          </cell>
          <cell r="O12">
            <v>1</v>
          </cell>
          <cell r="Q12">
            <v>7</v>
          </cell>
        </row>
        <row r="13">
          <cell r="G13" t="str">
            <v>105402-P.S.R. EL ROMERO</v>
          </cell>
          <cell r="J13">
            <v>3</v>
          </cell>
          <cell r="L13">
            <v>0</v>
          </cell>
          <cell r="M13">
            <v>1</v>
          </cell>
          <cell r="N13">
            <v>0</v>
          </cell>
          <cell r="Q13">
            <v>4</v>
          </cell>
        </row>
        <row r="14">
          <cell r="G14" t="str">
            <v>105499-P.S.R. LAMBERT</v>
          </cell>
          <cell r="H14">
            <v>0</v>
          </cell>
          <cell r="K14">
            <v>0</v>
          </cell>
          <cell r="L14">
            <v>0</v>
          </cell>
          <cell r="N14">
            <v>1</v>
          </cell>
          <cell r="O14">
            <v>2</v>
          </cell>
          <cell r="Q14">
            <v>3</v>
          </cell>
        </row>
        <row r="15">
          <cell r="G15" t="str">
            <v>105700-CECOF VILLA EL INDIO</v>
          </cell>
          <cell r="H15">
            <v>3</v>
          </cell>
          <cell r="I15">
            <v>1</v>
          </cell>
          <cell r="J15">
            <v>2</v>
          </cell>
          <cell r="K15">
            <v>0</v>
          </cell>
          <cell r="L15">
            <v>4</v>
          </cell>
          <cell r="M15">
            <v>2</v>
          </cell>
          <cell r="N15">
            <v>2</v>
          </cell>
          <cell r="O15">
            <v>0</v>
          </cell>
          <cell r="P15">
            <v>3</v>
          </cell>
          <cell r="Q15">
            <v>17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3</v>
          </cell>
          <cell r="L16">
            <v>2</v>
          </cell>
          <cell r="M16">
            <v>2</v>
          </cell>
          <cell r="N16">
            <v>1</v>
          </cell>
          <cell r="O16">
            <v>3</v>
          </cell>
          <cell r="P16">
            <v>3</v>
          </cell>
          <cell r="Q16">
            <v>17</v>
          </cell>
        </row>
        <row r="17">
          <cell r="G17" t="str">
            <v>105702-CECOF VILLA LAMBERT</v>
          </cell>
          <cell r="H17">
            <v>1</v>
          </cell>
          <cell r="I17">
            <v>6</v>
          </cell>
          <cell r="J17">
            <v>8</v>
          </cell>
          <cell r="K17">
            <v>0</v>
          </cell>
          <cell r="L17">
            <v>3</v>
          </cell>
          <cell r="M17">
            <v>3</v>
          </cell>
          <cell r="N17">
            <v>2</v>
          </cell>
          <cell r="O17">
            <v>1</v>
          </cell>
          <cell r="P17">
            <v>12</v>
          </cell>
          <cell r="Q17">
            <v>36</v>
          </cell>
        </row>
        <row r="18">
          <cell r="G18" t="str">
            <v>04102-COQUIMBO</v>
          </cell>
          <cell r="H18">
            <v>193</v>
          </cell>
          <cell r="I18">
            <v>179</v>
          </cell>
          <cell r="J18">
            <v>236</v>
          </cell>
          <cell r="K18">
            <v>152</v>
          </cell>
          <cell r="L18">
            <v>205</v>
          </cell>
          <cell r="M18">
            <v>148</v>
          </cell>
          <cell r="N18">
            <v>159</v>
          </cell>
          <cell r="O18">
            <v>180</v>
          </cell>
          <cell r="P18">
            <v>164</v>
          </cell>
          <cell r="Q18">
            <v>1616</v>
          </cell>
        </row>
        <row r="19">
          <cell r="G19" t="str">
            <v>105303-CES. SAN JUAN</v>
          </cell>
          <cell r="H19">
            <v>34</v>
          </cell>
          <cell r="I19">
            <v>21</v>
          </cell>
          <cell r="J19">
            <v>46</v>
          </cell>
          <cell r="K19">
            <v>18</v>
          </cell>
          <cell r="L19">
            <v>35</v>
          </cell>
          <cell r="M19">
            <v>31</v>
          </cell>
          <cell r="N19">
            <v>44</v>
          </cell>
          <cell r="O19">
            <v>24</v>
          </cell>
          <cell r="P19">
            <v>29</v>
          </cell>
          <cell r="Q19">
            <v>282</v>
          </cell>
        </row>
        <row r="20">
          <cell r="G20" t="str">
            <v>105304-CES. SANTA CECILIA</v>
          </cell>
          <cell r="H20">
            <v>21</v>
          </cell>
          <cell r="I20">
            <v>44</v>
          </cell>
          <cell r="J20">
            <v>44</v>
          </cell>
          <cell r="K20">
            <v>40</v>
          </cell>
          <cell r="L20">
            <v>45</v>
          </cell>
          <cell r="M20">
            <v>25</v>
          </cell>
          <cell r="N20">
            <v>25</v>
          </cell>
          <cell r="O20">
            <v>40</v>
          </cell>
          <cell r="P20">
            <v>28</v>
          </cell>
          <cell r="Q20">
            <v>312</v>
          </cell>
        </row>
        <row r="21">
          <cell r="G21" t="str">
            <v>105305-CES. TIERRAS BLANCAS</v>
          </cell>
          <cell r="H21">
            <v>60</v>
          </cell>
          <cell r="I21">
            <v>50</v>
          </cell>
          <cell r="J21">
            <v>73</v>
          </cell>
          <cell r="K21">
            <v>41</v>
          </cell>
          <cell r="L21">
            <v>54</v>
          </cell>
          <cell r="M21">
            <v>50</v>
          </cell>
          <cell r="N21">
            <v>31</v>
          </cell>
          <cell r="O21">
            <v>53</v>
          </cell>
          <cell r="P21">
            <v>46</v>
          </cell>
          <cell r="Q21">
            <v>458</v>
          </cell>
        </row>
        <row r="22">
          <cell r="G22" t="str">
            <v>105321-CES. RURAL  TONGOY</v>
          </cell>
          <cell r="H22">
            <v>5</v>
          </cell>
          <cell r="I22">
            <v>5</v>
          </cell>
          <cell r="J22">
            <v>2</v>
          </cell>
          <cell r="K22">
            <v>6</v>
          </cell>
          <cell r="L22">
            <v>7</v>
          </cell>
          <cell r="M22">
            <v>8</v>
          </cell>
          <cell r="N22">
            <v>4</v>
          </cell>
          <cell r="O22">
            <v>10</v>
          </cell>
          <cell r="P22">
            <v>6</v>
          </cell>
          <cell r="Q22">
            <v>53</v>
          </cell>
        </row>
        <row r="23">
          <cell r="G23" t="str">
            <v>105323-CES. DR. SERGIO AGUILAR</v>
          </cell>
          <cell r="H23">
            <v>49</v>
          </cell>
          <cell r="I23">
            <v>46</v>
          </cell>
          <cell r="J23">
            <v>47</v>
          </cell>
          <cell r="K23">
            <v>30</v>
          </cell>
          <cell r="L23">
            <v>46</v>
          </cell>
          <cell r="M23">
            <v>21</v>
          </cell>
          <cell r="N23">
            <v>39</v>
          </cell>
          <cell r="O23">
            <v>40</v>
          </cell>
          <cell r="P23">
            <v>37</v>
          </cell>
          <cell r="Q23">
            <v>355</v>
          </cell>
        </row>
        <row r="24">
          <cell r="G24" t="str">
            <v>105404-P.S.R. EL TANGUE                         </v>
          </cell>
          <cell r="H24">
            <v>0</v>
          </cell>
          <cell r="I24">
            <v>0</v>
          </cell>
          <cell r="J24">
            <v>1</v>
          </cell>
          <cell r="K24">
            <v>3</v>
          </cell>
          <cell r="L24">
            <v>0</v>
          </cell>
          <cell r="M24">
            <v>0</v>
          </cell>
          <cell r="N24">
            <v>3</v>
          </cell>
          <cell r="O24">
            <v>0</v>
          </cell>
          <cell r="P24">
            <v>3</v>
          </cell>
          <cell r="Q24">
            <v>10</v>
          </cell>
        </row>
        <row r="25">
          <cell r="G25" t="str">
            <v>105405-P.S.R. GUANAQUEROS</v>
          </cell>
          <cell r="H25">
            <v>4</v>
          </cell>
          <cell r="I25">
            <v>1</v>
          </cell>
          <cell r="J25">
            <v>4</v>
          </cell>
          <cell r="K25">
            <v>3</v>
          </cell>
          <cell r="L25">
            <v>1</v>
          </cell>
          <cell r="M25">
            <v>0</v>
          </cell>
          <cell r="N25">
            <v>4</v>
          </cell>
          <cell r="O25">
            <v>1</v>
          </cell>
          <cell r="P25">
            <v>3</v>
          </cell>
          <cell r="Q25">
            <v>21</v>
          </cell>
        </row>
        <row r="26">
          <cell r="G26" t="str">
            <v>105406-P.S.R. PAN DE AZUCAR</v>
          </cell>
          <cell r="H26">
            <v>11</v>
          </cell>
          <cell r="I26">
            <v>4</v>
          </cell>
          <cell r="J26">
            <v>13</v>
          </cell>
          <cell r="K26">
            <v>5</v>
          </cell>
          <cell r="L26">
            <v>8</v>
          </cell>
          <cell r="M26">
            <v>6</v>
          </cell>
          <cell r="N26">
            <v>6</v>
          </cell>
          <cell r="O26">
            <v>6</v>
          </cell>
          <cell r="P26">
            <v>8</v>
          </cell>
          <cell r="Q26">
            <v>67</v>
          </cell>
        </row>
        <row r="27">
          <cell r="G27" t="str">
            <v>105407-P.S.R. TAMBILLOS</v>
          </cell>
          <cell r="I27">
            <v>2</v>
          </cell>
          <cell r="J27">
            <v>0</v>
          </cell>
          <cell r="L27">
            <v>1</v>
          </cell>
          <cell r="M27">
            <v>2</v>
          </cell>
          <cell r="O27">
            <v>1</v>
          </cell>
          <cell r="P27">
            <v>1</v>
          </cell>
          <cell r="Q27">
            <v>7</v>
          </cell>
        </row>
        <row r="28">
          <cell r="G28" t="str">
            <v>105705-CECOF EL ALBA</v>
          </cell>
          <cell r="H28">
            <v>9</v>
          </cell>
          <cell r="I28">
            <v>6</v>
          </cell>
          <cell r="J28">
            <v>6</v>
          </cell>
          <cell r="K28">
            <v>6</v>
          </cell>
          <cell r="L28">
            <v>8</v>
          </cell>
          <cell r="M28">
            <v>5</v>
          </cell>
          <cell r="N28">
            <v>3</v>
          </cell>
          <cell r="O28">
            <v>5</v>
          </cell>
          <cell r="P28">
            <v>3</v>
          </cell>
          <cell r="Q28">
            <v>51</v>
          </cell>
        </row>
        <row r="29">
          <cell r="G29" t="str">
            <v>04103-ANDACOLLO</v>
          </cell>
          <cell r="H29">
            <v>14</v>
          </cell>
          <cell r="I29">
            <v>3</v>
          </cell>
          <cell r="J29">
            <v>9</v>
          </cell>
          <cell r="K29">
            <v>7</v>
          </cell>
          <cell r="L29">
            <v>9</v>
          </cell>
          <cell r="M29">
            <v>4</v>
          </cell>
          <cell r="N29">
            <v>6</v>
          </cell>
          <cell r="O29">
            <v>9</v>
          </cell>
          <cell r="P29">
            <v>7</v>
          </cell>
          <cell r="Q29">
            <v>68</v>
          </cell>
        </row>
        <row r="30">
          <cell r="G30" t="str">
            <v>105106-HOSPITAL ANDACOLLO</v>
          </cell>
          <cell r="H30">
            <v>14</v>
          </cell>
          <cell r="I30">
            <v>3</v>
          </cell>
          <cell r="J30">
            <v>9</v>
          </cell>
          <cell r="K30">
            <v>7</v>
          </cell>
          <cell r="L30">
            <v>9</v>
          </cell>
          <cell r="M30">
            <v>4</v>
          </cell>
          <cell r="N30">
            <v>6</v>
          </cell>
          <cell r="O30">
            <v>9</v>
          </cell>
          <cell r="P30">
            <v>7</v>
          </cell>
          <cell r="Q30">
            <v>68</v>
          </cell>
        </row>
        <row r="31">
          <cell r="G31" t="str">
            <v>04104-LA HIGUERA</v>
          </cell>
          <cell r="H31">
            <v>4</v>
          </cell>
          <cell r="I31">
            <v>5</v>
          </cell>
          <cell r="J31">
            <v>14</v>
          </cell>
          <cell r="K31">
            <v>4</v>
          </cell>
          <cell r="L31">
            <v>12</v>
          </cell>
          <cell r="M31">
            <v>10</v>
          </cell>
          <cell r="N31">
            <v>7</v>
          </cell>
          <cell r="O31">
            <v>5</v>
          </cell>
          <cell r="P31">
            <v>3</v>
          </cell>
          <cell r="Q31">
            <v>64</v>
          </cell>
        </row>
        <row r="32">
          <cell r="G32" t="str">
            <v>105314-CES. LA HIGUERA</v>
          </cell>
          <cell r="H32">
            <v>1</v>
          </cell>
          <cell r="I32">
            <v>2</v>
          </cell>
          <cell r="J32">
            <v>8</v>
          </cell>
          <cell r="K32">
            <v>2</v>
          </cell>
          <cell r="L32">
            <v>6</v>
          </cell>
          <cell r="M32">
            <v>5</v>
          </cell>
          <cell r="N32">
            <v>2</v>
          </cell>
          <cell r="O32">
            <v>2</v>
          </cell>
          <cell r="P32">
            <v>1</v>
          </cell>
          <cell r="Q32">
            <v>29</v>
          </cell>
        </row>
        <row r="33">
          <cell r="G33" t="str">
            <v>105500-P.S.R. CALETA HORNOS        </v>
          </cell>
          <cell r="H33">
            <v>0</v>
          </cell>
          <cell r="J33">
            <v>2</v>
          </cell>
          <cell r="K33">
            <v>1</v>
          </cell>
          <cell r="L33">
            <v>3</v>
          </cell>
          <cell r="M33">
            <v>3</v>
          </cell>
          <cell r="N33">
            <v>4</v>
          </cell>
          <cell r="O33">
            <v>2</v>
          </cell>
          <cell r="P33">
            <v>1</v>
          </cell>
          <cell r="Q33">
            <v>16</v>
          </cell>
        </row>
        <row r="34">
          <cell r="G34" t="str">
            <v>105505-P.S.R. LOS CHOROS</v>
          </cell>
          <cell r="H34">
            <v>0</v>
          </cell>
          <cell r="I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</row>
        <row r="35">
          <cell r="G35" t="str">
            <v>105506-P.S.R. EL TRAPICHE</v>
          </cell>
          <cell r="H35">
            <v>3</v>
          </cell>
          <cell r="I35">
            <v>2</v>
          </cell>
          <cell r="J35">
            <v>4</v>
          </cell>
          <cell r="K35">
            <v>1</v>
          </cell>
          <cell r="L35">
            <v>3</v>
          </cell>
          <cell r="M35">
            <v>2</v>
          </cell>
          <cell r="N35">
            <v>1</v>
          </cell>
          <cell r="O35">
            <v>1</v>
          </cell>
          <cell r="P35">
            <v>1</v>
          </cell>
          <cell r="Q35">
            <v>18</v>
          </cell>
        </row>
        <row r="36">
          <cell r="G36" t="str">
            <v>04105-PAIHUANO</v>
          </cell>
          <cell r="H36">
            <v>3</v>
          </cell>
          <cell r="J36">
            <v>3</v>
          </cell>
          <cell r="K36">
            <v>7</v>
          </cell>
          <cell r="L36">
            <v>1</v>
          </cell>
          <cell r="M36">
            <v>4</v>
          </cell>
          <cell r="N36">
            <v>3</v>
          </cell>
          <cell r="O36">
            <v>6</v>
          </cell>
          <cell r="P36">
            <v>2</v>
          </cell>
          <cell r="Q36">
            <v>29</v>
          </cell>
        </row>
        <row r="37">
          <cell r="G37" t="str">
            <v>105306-CES. PAIHUANO</v>
          </cell>
          <cell r="H37">
            <v>3</v>
          </cell>
          <cell r="J37">
            <v>2</v>
          </cell>
          <cell r="K37">
            <v>0</v>
          </cell>
          <cell r="L37">
            <v>0</v>
          </cell>
          <cell r="M37">
            <v>2</v>
          </cell>
          <cell r="N37">
            <v>2</v>
          </cell>
          <cell r="O37">
            <v>1</v>
          </cell>
          <cell r="P37">
            <v>0</v>
          </cell>
          <cell r="Q37">
            <v>10</v>
          </cell>
        </row>
        <row r="38">
          <cell r="G38" t="str">
            <v>105475-P.S.R. HORCON</v>
          </cell>
          <cell r="J38">
            <v>0</v>
          </cell>
          <cell r="K38">
            <v>3</v>
          </cell>
          <cell r="L38">
            <v>0</v>
          </cell>
          <cell r="M38">
            <v>1</v>
          </cell>
          <cell r="O38">
            <v>0</v>
          </cell>
          <cell r="P38">
            <v>0</v>
          </cell>
          <cell r="Q38">
            <v>4</v>
          </cell>
        </row>
        <row r="39">
          <cell r="G39" t="str">
            <v>105476-P.S.R. MONTE GRANDE</v>
          </cell>
          <cell r="J39">
            <v>0</v>
          </cell>
          <cell r="K39">
            <v>2</v>
          </cell>
          <cell r="L39">
            <v>1</v>
          </cell>
          <cell r="N39">
            <v>0</v>
          </cell>
          <cell r="O39">
            <v>1</v>
          </cell>
          <cell r="P39">
            <v>1</v>
          </cell>
          <cell r="Q39">
            <v>5</v>
          </cell>
        </row>
        <row r="40">
          <cell r="G40" t="str">
            <v>105477-P.S.R. PISCO ELQUI</v>
          </cell>
          <cell r="H40">
            <v>0</v>
          </cell>
          <cell r="J40">
            <v>1</v>
          </cell>
          <cell r="K40">
            <v>2</v>
          </cell>
          <cell r="L40">
            <v>0</v>
          </cell>
          <cell r="M40">
            <v>1</v>
          </cell>
          <cell r="N40">
            <v>1</v>
          </cell>
          <cell r="O40">
            <v>4</v>
          </cell>
          <cell r="P40">
            <v>1</v>
          </cell>
          <cell r="Q40">
            <v>10</v>
          </cell>
        </row>
        <row r="41">
          <cell r="G41" t="str">
            <v>04106-VICUÑA</v>
          </cell>
          <cell r="H41">
            <v>22</v>
          </cell>
          <cell r="I41">
            <v>14</v>
          </cell>
          <cell r="J41">
            <v>29</v>
          </cell>
          <cell r="K41">
            <v>23</v>
          </cell>
          <cell r="L41">
            <v>21</v>
          </cell>
          <cell r="M41">
            <v>20</v>
          </cell>
          <cell r="N41">
            <v>26</v>
          </cell>
          <cell r="O41">
            <v>20</v>
          </cell>
          <cell r="P41">
            <v>36</v>
          </cell>
          <cell r="Q41">
            <v>211</v>
          </cell>
        </row>
        <row r="42">
          <cell r="G42" t="str">
            <v>105107-HOSPITAL VICUÑA</v>
          </cell>
          <cell r="H42">
            <v>16</v>
          </cell>
          <cell r="I42">
            <v>5</v>
          </cell>
          <cell r="J42">
            <v>13</v>
          </cell>
          <cell r="K42">
            <v>10</v>
          </cell>
          <cell r="L42">
            <v>10</v>
          </cell>
          <cell r="M42">
            <v>9</v>
          </cell>
          <cell r="N42">
            <v>11</v>
          </cell>
          <cell r="O42">
            <v>10</v>
          </cell>
          <cell r="P42">
            <v>27</v>
          </cell>
          <cell r="Q42">
            <v>111</v>
          </cell>
        </row>
        <row r="43">
          <cell r="G43" t="str">
            <v>105467-P.S.R. DIAGUITAS</v>
          </cell>
          <cell r="H43">
            <v>1</v>
          </cell>
          <cell r="J43">
            <v>1</v>
          </cell>
          <cell r="K43">
            <v>1</v>
          </cell>
          <cell r="M43">
            <v>1</v>
          </cell>
          <cell r="N43">
            <v>2</v>
          </cell>
          <cell r="O43">
            <v>1</v>
          </cell>
          <cell r="P43">
            <v>0</v>
          </cell>
          <cell r="Q43">
            <v>7</v>
          </cell>
        </row>
        <row r="44">
          <cell r="G44" t="str">
            <v>105468-P.S.R. EL MOLLE</v>
          </cell>
          <cell r="H44">
            <v>1</v>
          </cell>
          <cell r="I44">
            <v>0</v>
          </cell>
          <cell r="J44">
            <v>3</v>
          </cell>
          <cell r="K44">
            <v>0</v>
          </cell>
          <cell r="L44">
            <v>1</v>
          </cell>
          <cell r="M44">
            <v>0</v>
          </cell>
          <cell r="N44">
            <v>2</v>
          </cell>
          <cell r="O44">
            <v>1</v>
          </cell>
          <cell r="P44">
            <v>1</v>
          </cell>
          <cell r="Q44">
            <v>9</v>
          </cell>
        </row>
        <row r="45">
          <cell r="G45" t="str">
            <v>105469-P.S.R. EL TAMBO</v>
          </cell>
          <cell r="H45">
            <v>1</v>
          </cell>
          <cell r="I45">
            <v>3</v>
          </cell>
          <cell r="J45">
            <v>1</v>
          </cell>
          <cell r="K45">
            <v>3</v>
          </cell>
          <cell r="L45">
            <v>1</v>
          </cell>
          <cell r="M45">
            <v>1</v>
          </cell>
          <cell r="N45">
            <v>3</v>
          </cell>
          <cell r="O45">
            <v>1</v>
          </cell>
          <cell r="P45">
            <v>0</v>
          </cell>
          <cell r="Q45">
            <v>14</v>
          </cell>
        </row>
        <row r="46">
          <cell r="G46" t="str">
            <v>105470-P.S.R. HUANTA</v>
          </cell>
          <cell r="H46">
            <v>1</v>
          </cell>
          <cell r="I46">
            <v>0</v>
          </cell>
          <cell r="Q46">
            <v>1</v>
          </cell>
        </row>
        <row r="47">
          <cell r="G47" t="str">
            <v>105471-P.S.R. PERALILLO</v>
          </cell>
          <cell r="H47">
            <v>1</v>
          </cell>
          <cell r="I47">
            <v>4</v>
          </cell>
          <cell r="J47">
            <v>5</v>
          </cell>
          <cell r="K47">
            <v>2</v>
          </cell>
          <cell r="L47">
            <v>2</v>
          </cell>
          <cell r="M47">
            <v>3</v>
          </cell>
          <cell r="N47">
            <v>2</v>
          </cell>
          <cell r="O47">
            <v>4</v>
          </cell>
          <cell r="P47">
            <v>1</v>
          </cell>
          <cell r="Q47">
            <v>24</v>
          </cell>
        </row>
        <row r="48">
          <cell r="G48" t="str">
            <v>105472-P.S.R. RIVADAVIA</v>
          </cell>
          <cell r="I48">
            <v>1</v>
          </cell>
          <cell r="J48">
            <v>1</v>
          </cell>
          <cell r="K48">
            <v>2</v>
          </cell>
          <cell r="L48">
            <v>3</v>
          </cell>
          <cell r="M48">
            <v>1</v>
          </cell>
          <cell r="N48">
            <v>1</v>
          </cell>
          <cell r="Q48">
            <v>9</v>
          </cell>
        </row>
        <row r="49">
          <cell r="G49" t="str">
            <v>105473-P.S.R. TALCUNA</v>
          </cell>
          <cell r="H49">
            <v>0</v>
          </cell>
          <cell r="I49">
            <v>0</v>
          </cell>
          <cell r="J49">
            <v>1</v>
          </cell>
          <cell r="K49">
            <v>1</v>
          </cell>
          <cell r="L49">
            <v>2</v>
          </cell>
          <cell r="M49">
            <v>2</v>
          </cell>
          <cell r="N49">
            <v>1</v>
          </cell>
          <cell r="O49">
            <v>1</v>
          </cell>
          <cell r="P49">
            <v>3</v>
          </cell>
          <cell r="Q49">
            <v>11</v>
          </cell>
        </row>
        <row r="50">
          <cell r="G50" t="str">
            <v>105474-P.S.R. CHAPILCA</v>
          </cell>
          <cell r="H50">
            <v>1</v>
          </cell>
          <cell r="K50">
            <v>0</v>
          </cell>
          <cell r="L50">
            <v>0</v>
          </cell>
          <cell r="N50">
            <v>1</v>
          </cell>
          <cell r="O50">
            <v>0</v>
          </cell>
          <cell r="P50">
            <v>0</v>
          </cell>
          <cell r="Q50">
            <v>2</v>
          </cell>
        </row>
        <row r="51">
          <cell r="G51" t="str">
            <v>105502-P.S.R. CALINGASTA</v>
          </cell>
          <cell r="H51">
            <v>0</v>
          </cell>
          <cell r="I51">
            <v>1</v>
          </cell>
          <cell r="J51">
            <v>3</v>
          </cell>
          <cell r="K51">
            <v>4</v>
          </cell>
          <cell r="L51">
            <v>1</v>
          </cell>
          <cell r="M51">
            <v>3</v>
          </cell>
          <cell r="N51">
            <v>3</v>
          </cell>
          <cell r="O51">
            <v>2</v>
          </cell>
          <cell r="P51">
            <v>4</v>
          </cell>
          <cell r="Q51">
            <v>21</v>
          </cell>
        </row>
        <row r="52">
          <cell r="G52" t="str">
            <v>105509-P.S.R. GUALLIGUAICA</v>
          </cell>
          <cell r="J52">
            <v>1</v>
          </cell>
          <cell r="L52">
            <v>1</v>
          </cell>
          <cell r="M52">
            <v>0</v>
          </cell>
          <cell r="O52">
            <v>0</v>
          </cell>
          <cell r="Q52">
            <v>2</v>
          </cell>
        </row>
        <row r="53">
          <cell r="G53" t="str">
            <v>04201-ILLAPEL</v>
          </cell>
          <cell r="H53">
            <v>37</v>
          </cell>
          <cell r="I53">
            <v>27</v>
          </cell>
          <cell r="J53">
            <v>35</v>
          </cell>
          <cell r="K53">
            <v>23</v>
          </cell>
          <cell r="L53">
            <v>36</v>
          </cell>
          <cell r="M53">
            <v>13</v>
          </cell>
          <cell r="N53">
            <v>42</v>
          </cell>
          <cell r="O53">
            <v>44</v>
          </cell>
          <cell r="P53">
            <v>30</v>
          </cell>
          <cell r="Q53">
            <v>287</v>
          </cell>
        </row>
        <row r="54">
          <cell r="G54" t="str">
            <v>105103-HOSPITAL ILLAPEL</v>
          </cell>
          <cell r="H54">
            <v>18</v>
          </cell>
          <cell r="I54">
            <v>13</v>
          </cell>
          <cell r="J54">
            <v>16</v>
          </cell>
          <cell r="K54">
            <v>9</v>
          </cell>
          <cell r="L54">
            <v>18</v>
          </cell>
          <cell r="M54">
            <v>10</v>
          </cell>
          <cell r="N54">
            <v>17</v>
          </cell>
          <cell r="O54">
            <v>22</v>
          </cell>
          <cell r="P54">
            <v>7</v>
          </cell>
          <cell r="Q54">
            <v>130</v>
          </cell>
        </row>
        <row r="55">
          <cell r="G55" t="str">
            <v>105326-CESFAM SAN RAFAEL</v>
          </cell>
          <cell r="H55">
            <v>12</v>
          </cell>
          <cell r="I55">
            <v>8</v>
          </cell>
          <cell r="J55">
            <v>9</v>
          </cell>
          <cell r="K55">
            <v>8</v>
          </cell>
          <cell r="L55">
            <v>11</v>
          </cell>
          <cell r="N55">
            <v>12</v>
          </cell>
          <cell r="O55">
            <v>14</v>
          </cell>
          <cell r="P55">
            <v>14</v>
          </cell>
          <cell r="Q55">
            <v>88</v>
          </cell>
        </row>
        <row r="56">
          <cell r="G56" t="str">
            <v>105443-P.S.R. CARCAMO                   </v>
          </cell>
          <cell r="I56">
            <v>1</v>
          </cell>
          <cell r="J56">
            <v>0</v>
          </cell>
          <cell r="L56">
            <v>2</v>
          </cell>
          <cell r="N56">
            <v>2</v>
          </cell>
          <cell r="O56">
            <v>1</v>
          </cell>
          <cell r="P56">
            <v>1</v>
          </cell>
          <cell r="Q56">
            <v>7</v>
          </cell>
        </row>
        <row r="57">
          <cell r="G57" t="str">
            <v>105444-P.S.R. HUINTIL</v>
          </cell>
          <cell r="H57">
            <v>1</v>
          </cell>
          <cell r="I57">
            <v>1</v>
          </cell>
          <cell r="J57">
            <v>1</v>
          </cell>
          <cell r="M57">
            <v>0</v>
          </cell>
          <cell r="N57">
            <v>1</v>
          </cell>
          <cell r="O57">
            <v>1</v>
          </cell>
          <cell r="Q57">
            <v>5</v>
          </cell>
        </row>
        <row r="58">
          <cell r="G58" t="str">
            <v>105445-P.S.R. LIMAHUIDA</v>
          </cell>
          <cell r="I58">
            <v>1</v>
          </cell>
          <cell r="J58">
            <v>1</v>
          </cell>
          <cell r="L58">
            <v>2</v>
          </cell>
          <cell r="O58">
            <v>1</v>
          </cell>
          <cell r="P58">
            <v>1</v>
          </cell>
          <cell r="Q58">
            <v>6</v>
          </cell>
        </row>
        <row r="59">
          <cell r="G59" t="str">
            <v>105446-P.S.R. MATANCILLA</v>
          </cell>
          <cell r="M59">
            <v>0</v>
          </cell>
          <cell r="Q59">
            <v>0</v>
          </cell>
        </row>
        <row r="60">
          <cell r="G60" t="str">
            <v>105447-P.S.R. PERALILLO</v>
          </cell>
          <cell r="H60">
            <v>1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N60">
            <v>4</v>
          </cell>
          <cell r="O60">
            <v>0</v>
          </cell>
          <cell r="Q60">
            <v>7</v>
          </cell>
        </row>
        <row r="61">
          <cell r="G61" t="str">
            <v>105448-P.S.R. SANTA VIRGINIA</v>
          </cell>
          <cell r="H61">
            <v>0</v>
          </cell>
          <cell r="J61">
            <v>0</v>
          </cell>
          <cell r="M61">
            <v>1</v>
          </cell>
          <cell r="O61">
            <v>0</v>
          </cell>
          <cell r="Q61">
            <v>1</v>
          </cell>
        </row>
        <row r="62">
          <cell r="G62" t="str">
            <v>105485-P.S.R. PLAN DE HORNOS</v>
          </cell>
          <cell r="H62">
            <v>1</v>
          </cell>
          <cell r="I62">
            <v>0</v>
          </cell>
          <cell r="J62">
            <v>1</v>
          </cell>
          <cell r="K62">
            <v>1</v>
          </cell>
          <cell r="L62">
            <v>1</v>
          </cell>
          <cell r="N62">
            <v>1</v>
          </cell>
          <cell r="O62">
            <v>1</v>
          </cell>
          <cell r="P62">
            <v>0</v>
          </cell>
          <cell r="Q62">
            <v>6</v>
          </cell>
        </row>
        <row r="63">
          <cell r="G63" t="str">
            <v>105486-P.S.R. TUNGA SUR</v>
          </cell>
          <cell r="H63">
            <v>1</v>
          </cell>
          <cell r="M63">
            <v>2</v>
          </cell>
          <cell r="Q63">
            <v>3</v>
          </cell>
        </row>
        <row r="64">
          <cell r="G64" t="str">
            <v>105487-P.S.R. CAÑAS UNO</v>
          </cell>
          <cell r="H64">
            <v>3</v>
          </cell>
          <cell r="I64">
            <v>3</v>
          </cell>
          <cell r="J64">
            <v>2</v>
          </cell>
          <cell r="K64">
            <v>4</v>
          </cell>
          <cell r="L64">
            <v>2</v>
          </cell>
          <cell r="M64">
            <v>0</v>
          </cell>
          <cell r="N64">
            <v>3</v>
          </cell>
          <cell r="O64">
            <v>4</v>
          </cell>
          <cell r="P64">
            <v>5</v>
          </cell>
          <cell r="Q64">
            <v>26</v>
          </cell>
        </row>
        <row r="65">
          <cell r="G65" t="str">
            <v>105496-P.S.R. PINTACURA SUR</v>
          </cell>
          <cell r="H65">
            <v>0</v>
          </cell>
          <cell r="J65">
            <v>2</v>
          </cell>
          <cell r="K65">
            <v>1</v>
          </cell>
          <cell r="N65">
            <v>0</v>
          </cell>
          <cell r="O65">
            <v>0</v>
          </cell>
          <cell r="P65">
            <v>2</v>
          </cell>
          <cell r="Q65">
            <v>5</v>
          </cell>
        </row>
        <row r="66">
          <cell r="G66" t="str">
            <v>105504-P.S.R. SOCAVON</v>
          </cell>
          <cell r="H66">
            <v>0</v>
          </cell>
          <cell r="J66">
            <v>1</v>
          </cell>
          <cell r="N66">
            <v>2</v>
          </cell>
          <cell r="O66">
            <v>0</v>
          </cell>
          <cell r="Q66">
            <v>3</v>
          </cell>
        </row>
        <row r="67">
          <cell r="G67" t="str">
            <v>04202-CANELA</v>
          </cell>
          <cell r="H67">
            <v>4</v>
          </cell>
          <cell r="I67">
            <v>16</v>
          </cell>
          <cell r="J67">
            <v>4</v>
          </cell>
          <cell r="K67">
            <v>6</v>
          </cell>
          <cell r="L67">
            <v>11</v>
          </cell>
          <cell r="M67">
            <v>6</v>
          </cell>
          <cell r="N67">
            <v>4</v>
          </cell>
          <cell r="O67">
            <v>12</v>
          </cell>
          <cell r="P67">
            <v>6</v>
          </cell>
          <cell r="Q67">
            <v>69</v>
          </cell>
        </row>
        <row r="68">
          <cell r="G68" t="str">
            <v>105309-CES. RURAL CANELA</v>
          </cell>
          <cell r="H68">
            <v>3</v>
          </cell>
          <cell r="I68">
            <v>9</v>
          </cell>
          <cell r="J68">
            <v>3</v>
          </cell>
          <cell r="K68">
            <v>2</v>
          </cell>
          <cell r="L68">
            <v>5</v>
          </cell>
          <cell r="M68">
            <v>3</v>
          </cell>
          <cell r="N68">
            <v>2</v>
          </cell>
          <cell r="O68">
            <v>9</v>
          </cell>
          <cell r="P68">
            <v>4</v>
          </cell>
          <cell r="Q68">
            <v>40</v>
          </cell>
        </row>
        <row r="69">
          <cell r="G69" t="str">
            <v>105450-P.S.R. MINCHA NORTE            </v>
          </cell>
          <cell r="H69">
            <v>0</v>
          </cell>
          <cell r="J69">
            <v>0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0</v>
          </cell>
          <cell r="Q69">
            <v>5</v>
          </cell>
        </row>
        <row r="70">
          <cell r="G70" t="str">
            <v>105451-P.S.R. AGUA FRIA</v>
          </cell>
          <cell r="I70">
            <v>0</v>
          </cell>
          <cell r="O70">
            <v>0</v>
          </cell>
          <cell r="Q70">
            <v>0</v>
          </cell>
        </row>
        <row r="71">
          <cell r="G71" t="str">
            <v>105482-P.S.R. CANELA ALTA</v>
          </cell>
          <cell r="I71">
            <v>1</v>
          </cell>
          <cell r="K71">
            <v>1</v>
          </cell>
          <cell r="L71">
            <v>2</v>
          </cell>
          <cell r="M71">
            <v>0</v>
          </cell>
          <cell r="O71">
            <v>0</v>
          </cell>
          <cell r="P71">
            <v>1</v>
          </cell>
          <cell r="Q71">
            <v>5</v>
          </cell>
        </row>
        <row r="72">
          <cell r="G72" t="str">
            <v>105483-P.S.R. LOS RULOS</v>
          </cell>
          <cell r="H72">
            <v>1</v>
          </cell>
          <cell r="I72">
            <v>2</v>
          </cell>
          <cell r="K72">
            <v>2</v>
          </cell>
          <cell r="L72">
            <v>2</v>
          </cell>
          <cell r="M72">
            <v>1</v>
          </cell>
          <cell r="P72">
            <v>1</v>
          </cell>
          <cell r="Q72">
            <v>9</v>
          </cell>
        </row>
        <row r="73">
          <cell r="G73" t="str">
            <v>105484-P.S.R. HUENTELAUQUEN</v>
          </cell>
          <cell r="I73">
            <v>3</v>
          </cell>
          <cell r="J73">
            <v>1</v>
          </cell>
          <cell r="L73">
            <v>0</v>
          </cell>
          <cell r="M73">
            <v>1</v>
          </cell>
          <cell r="N73">
            <v>1</v>
          </cell>
          <cell r="O73">
            <v>2</v>
          </cell>
          <cell r="P73">
            <v>0</v>
          </cell>
          <cell r="Q73">
            <v>8</v>
          </cell>
        </row>
        <row r="74">
          <cell r="G74" t="str">
            <v>105488-P.S.R. ESPIRITU SANTO</v>
          </cell>
          <cell r="K74">
            <v>0</v>
          </cell>
          <cell r="M74">
            <v>0</v>
          </cell>
          <cell r="Q74">
            <v>0</v>
          </cell>
        </row>
        <row r="75">
          <cell r="G75" t="str">
            <v>105493-P.S.R. MINCHA SUR</v>
          </cell>
          <cell r="L75">
            <v>1</v>
          </cell>
          <cell r="M75">
            <v>0</v>
          </cell>
          <cell r="Q75">
            <v>1</v>
          </cell>
        </row>
        <row r="76">
          <cell r="G76" t="str">
            <v>105497-P.S.R. JABONERIA</v>
          </cell>
          <cell r="I76">
            <v>1</v>
          </cell>
          <cell r="Q76">
            <v>1</v>
          </cell>
        </row>
        <row r="77">
          <cell r="G77" t="str">
            <v>04203-LOS VILOS</v>
          </cell>
          <cell r="H77">
            <v>14</v>
          </cell>
          <cell r="I77">
            <v>13</v>
          </cell>
          <cell r="J77">
            <v>20</v>
          </cell>
          <cell r="K77">
            <v>25</v>
          </cell>
          <cell r="L77">
            <v>22</v>
          </cell>
          <cell r="M77">
            <v>23</v>
          </cell>
          <cell r="N77">
            <v>25</v>
          </cell>
          <cell r="O77">
            <v>19</v>
          </cell>
          <cell r="P77">
            <v>21</v>
          </cell>
          <cell r="Q77">
            <v>182</v>
          </cell>
        </row>
        <row r="78">
          <cell r="G78" t="str">
            <v>105108-HOSPITAL LOS VILOS</v>
          </cell>
          <cell r="H78">
            <v>7</v>
          </cell>
          <cell r="I78">
            <v>11</v>
          </cell>
          <cell r="J78">
            <v>14</v>
          </cell>
          <cell r="K78">
            <v>13</v>
          </cell>
          <cell r="L78">
            <v>14</v>
          </cell>
          <cell r="M78">
            <v>18</v>
          </cell>
          <cell r="N78">
            <v>16</v>
          </cell>
          <cell r="O78">
            <v>16</v>
          </cell>
          <cell r="P78">
            <v>16</v>
          </cell>
          <cell r="Q78">
            <v>125</v>
          </cell>
        </row>
        <row r="79">
          <cell r="G79" t="str">
            <v>105478-P.S.R. CAIMANES                   </v>
          </cell>
          <cell r="H79">
            <v>3</v>
          </cell>
          <cell r="I79">
            <v>0</v>
          </cell>
          <cell r="J79">
            <v>3</v>
          </cell>
          <cell r="K79">
            <v>5</v>
          </cell>
          <cell r="L79">
            <v>0</v>
          </cell>
          <cell r="M79">
            <v>1</v>
          </cell>
          <cell r="N79">
            <v>7</v>
          </cell>
          <cell r="O79">
            <v>3</v>
          </cell>
          <cell r="P79">
            <v>4</v>
          </cell>
          <cell r="Q79">
            <v>26</v>
          </cell>
        </row>
        <row r="80">
          <cell r="G80" t="str">
            <v>105479-P.S.R. GUANGUALI</v>
          </cell>
          <cell r="H80">
            <v>0</v>
          </cell>
          <cell r="J80">
            <v>0</v>
          </cell>
          <cell r="L80">
            <v>0</v>
          </cell>
          <cell r="M80">
            <v>3</v>
          </cell>
          <cell r="N80">
            <v>1</v>
          </cell>
          <cell r="O80">
            <v>0</v>
          </cell>
          <cell r="Q80">
            <v>4</v>
          </cell>
        </row>
        <row r="81">
          <cell r="G81" t="str">
            <v>105480-P.S.R. QUILIMARI</v>
          </cell>
          <cell r="H81">
            <v>1</v>
          </cell>
          <cell r="I81">
            <v>2</v>
          </cell>
          <cell r="J81">
            <v>1</v>
          </cell>
          <cell r="K81">
            <v>3</v>
          </cell>
          <cell r="L81">
            <v>6</v>
          </cell>
          <cell r="M81">
            <v>0</v>
          </cell>
          <cell r="O81">
            <v>0</v>
          </cell>
          <cell r="P81">
            <v>1</v>
          </cell>
          <cell r="Q81">
            <v>14</v>
          </cell>
        </row>
        <row r="82">
          <cell r="G82" t="str">
            <v>105481-P.S.R. TILAMA</v>
          </cell>
          <cell r="H82">
            <v>3</v>
          </cell>
          <cell r="J82">
            <v>2</v>
          </cell>
          <cell r="K82">
            <v>1</v>
          </cell>
          <cell r="L82">
            <v>1</v>
          </cell>
          <cell r="M82">
            <v>0</v>
          </cell>
          <cell r="N82">
            <v>0</v>
          </cell>
          <cell r="O82">
            <v>0</v>
          </cell>
          <cell r="Q82">
            <v>7</v>
          </cell>
        </row>
        <row r="83">
          <cell r="G83" t="str">
            <v>105511-P.S.R. LOS CONDORES</v>
          </cell>
          <cell r="H83">
            <v>0</v>
          </cell>
          <cell r="J83">
            <v>0</v>
          </cell>
          <cell r="K83">
            <v>3</v>
          </cell>
          <cell r="L83">
            <v>1</v>
          </cell>
          <cell r="M83">
            <v>1</v>
          </cell>
          <cell r="N83">
            <v>1</v>
          </cell>
          <cell r="P83">
            <v>0</v>
          </cell>
          <cell r="Q83">
            <v>6</v>
          </cell>
        </row>
        <row r="84">
          <cell r="G84" t="str">
            <v>04204-SALAMANCA</v>
          </cell>
          <cell r="H84">
            <v>26</v>
          </cell>
          <cell r="I84">
            <v>21</v>
          </cell>
          <cell r="J84">
            <v>23</v>
          </cell>
          <cell r="K84">
            <v>28</v>
          </cell>
          <cell r="L84">
            <v>25</v>
          </cell>
          <cell r="M84">
            <v>13</v>
          </cell>
          <cell r="N84">
            <v>16</v>
          </cell>
          <cell r="O84">
            <v>18</v>
          </cell>
          <cell r="P84">
            <v>19</v>
          </cell>
          <cell r="Q84">
            <v>189</v>
          </cell>
        </row>
        <row r="85">
          <cell r="G85" t="str">
            <v>105104-HOSPITAL SALAMANCA</v>
          </cell>
          <cell r="H85">
            <v>6</v>
          </cell>
          <cell r="I85">
            <v>13</v>
          </cell>
          <cell r="J85">
            <v>11</v>
          </cell>
          <cell r="K85">
            <v>12</v>
          </cell>
          <cell r="L85">
            <v>15</v>
          </cell>
          <cell r="M85">
            <v>9</v>
          </cell>
          <cell r="N85">
            <v>5</v>
          </cell>
          <cell r="O85">
            <v>10</v>
          </cell>
          <cell r="P85">
            <v>8</v>
          </cell>
          <cell r="Q85">
            <v>89</v>
          </cell>
        </row>
        <row r="86">
          <cell r="G86" t="str">
            <v>105452-P.S.R. CUNCUMEN                 </v>
          </cell>
          <cell r="H86">
            <v>10</v>
          </cell>
          <cell r="I86">
            <v>1</v>
          </cell>
          <cell r="J86">
            <v>6</v>
          </cell>
          <cell r="K86">
            <v>8</v>
          </cell>
          <cell r="L86">
            <v>1</v>
          </cell>
          <cell r="M86">
            <v>2</v>
          </cell>
          <cell r="N86">
            <v>5</v>
          </cell>
          <cell r="O86">
            <v>5</v>
          </cell>
          <cell r="P86">
            <v>6</v>
          </cell>
          <cell r="Q86">
            <v>44</v>
          </cell>
        </row>
        <row r="87">
          <cell r="G87" t="str">
            <v>105453-P.S.R. TRANQUILLA</v>
          </cell>
          <cell r="H87">
            <v>0</v>
          </cell>
          <cell r="J87">
            <v>0</v>
          </cell>
          <cell r="K87">
            <v>2</v>
          </cell>
          <cell r="L87">
            <v>2</v>
          </cell>
          <cell r="M87">
            <v>1</v>
          </cell>
          <cell r="O87">
            <v>0</v>
          </cell>
          <cell r="P87">
            <v>1</v>
          </cell>
          <cell r="Q87">
            <v>6</v>
          </cell>
        </row>
        <row r="88">
          <cell r="G88" t="str">
            <v>105454-P.S.R. CUNLAGUA</v>
          </cell>
          <cell r="H88">
            <v>0</v>
          </cell>
          <cell r="I88">
            <v>0</v>
          </cell>
          <cell r="K88">
            <v>1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1</v>
          </cell>
        </row>
        <row r="89">
          <cell r="G89" t="str">
            <v>105455-P.S.R. CHILLEPIN</v>
          </cell>
          <cell r="H89">
            <v>5</v>
          </cell>
          <cell r="I89">
            <v>2</v>
          </cell>
          <cell r="J89">
            <v>2</v>
          </cell>
          <cell r="K89">
            <v>2</v>
          </cell>
          <cell r="L89">
            <v>3</v>
          </cell>
          <cell r="N89">
            <v>2</v>
          </cell>
          <cell r="O89">
            <v>1</v>
          </cell>
          <cell r="P89">
            <v>0</v>
          </cell>
          <cell r="Q89">
            <v>17</v>
          </cell>
        </row>
        <row r="90">
          <cell r="G90" t="str">
            <v>105456-P.S.R. LLIMPO</v>
          </cell>
          <cell r="H90">
            <v>0</v>
          </cell>
          <cell r="I90">
            <v>1</v>
          </cell>
          <cell r="K90">
            <v>0</v>
          </cell>
          <cell r="L90">
            <v>1</v>
          </cell>
          <cell r="M90">
            <v>0</v>
          </cell>
          <cell r="N90">
            <v>1</v>
          </cell>
          <cell r="O90">
            <v>1</v>
          </cell>
          <cell r="P90">
            <v>0</v>
          </cell>
          <cell r="Q90">
            <v>4</v>
          </cell>
        </row>
        <row r="91">
          <cell r="G91" t="str">
            <v>105457-P.S.R. SAN AGUSTIN</v>
          </cell>
          <cell r="H91">
            <v>0</v>
          </cell>
          <cell r="I91">
            <v>0</v>
          </cell>
          <cell r="J91">
            <v>2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1</v>
          </cell>
          <cell r="Q91">
            <v>3</v>
          </cell>
        </row>
        <row r="92">
          <cell r="G92" t="str">
            <v>105458-P.S.R. TAHUINCO</v>
          </cell>
          <cell r="H92">
            <v>1</v>
          </cell>
          <cell r="I92">
            <v>1</v>
          </cell>
          <cell r="J92">
            <v>1</v>
          </cell>
          <cell r="K92">
            <v>2</v>
          </cell>
          <cell r="L92">
            <v>1</v>
          </cell>
          <cell r="M92">
            <v>1</v>
          </cell>
          <cell r="N92">
            <v>2</v>
          </cell>
          <cell r="O92">
            <v>0</v>
          </cell>
          <cell r="P92">
            <v>1</v>
          </cell>
          <cell r="Q92">
            <v>10</v>
          </cell>
        </row>
        <row r="93">
          <cell r="G93" t="str">
            <v>105491-P.S.R. QUELEN BAJO</v>
          </cell>
          <cell r="H93">
            <v>2</v>
          </cell>
          <cell r="K93">
            <v>0</v>
          </cell>
          <cell r="L93">
            <v>2</v>
          </cell>
          <cell r="M93">
            <v>0</v>
          </cell>
          <cell r="N93">
            <v>1</v>
          </cell>
          <cell r="O93">
            <v>1</v>
          </cell>
          <cell r="Q93">
            <v>6</v>
          </cell>
        </row>
        <row r="94">
          <cell r="G94" t="str">
            <v>105492-P.S.R. CAMISA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0</v>
          </cell>
          <cell r="M94">
            <v>0</v>
          </cell>
          <cell r="O94">
            <v>0</v>
          </cell>
          <cell r="P94">
            <v>1</v>
          </cell>
          <cell r="Q94">
            <v>5</v>
          </cell>
        </row>
        <row r="95">
          <cell r="G95" t="str">
            <v>105501-P.S.R. ARBOLEDA GRANDE</v>
          </cell>
          <cell r="H95">
            <v>1</v>
          </cell>
          <cell r="I95">
            <v>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1</v>
          </cell>
          <cell r="Q95">
            <v>4</v>
          </cell>
        </row>
        <row r="96">
          <cell r="G96" t="str">
            <v>04301-OVALLE</v>
          </cell>
          <cell r="H96">
            <v>69</v>
          </cell>
          <cell r="I96">
            <v>108</v>
          </cell>
          <cell r="J96">
            <v>123</v>
          </cell>
          <cell r="K96">
            <v>107</v>
          </cell>
          <cell r="L96">
            <v>137</v>
          </cell>
          <cell r="M96">
            <v>131</v>
          </cell>
          <cell r="N96">
            <v>111</v>
          </cell>
          <cell r="O96">
            <v>130</v>
          </cell>
          <cell r="P96">
            <v>80</v>
          </cell>
          <cell r="Q96">
            <v>996</v>
          </cell>
        </row>
        <row r="97">
          <cell r="G97" t="str">
            <v>105315-CES. RURAL C. DE TAMAYA</v>
          </cell>
          <cell r="H97">
            <v>7</v>
          </cell>
          <cell r="I97">
            <v>8</v>
          </cell>
          <cell r="J97">
            <v>4</v>
          </cell>
          <cell r="K97">
            <v>5</v>
          </cell>
          <cell r="L97">
            <v>3</v>
          </cell>
          <cell r="M97">
            <v>7</v>
          </cell>
          <cell r="N97">
            <v>8</v>
          </cell>
          <cell r="O97">
            <v>11</v>
          </cell>
          <cell r="P97">
            <v>0</v>
          </cell>
          <cell r="Q97">
            <v>53</v>
          </cell>
        </row>
        <row r="98">
          <cell r="G98" t="str">
            <v>105317-CES. JORGE JORDAN D.</v>
          </cell>
          <cell r="H98">
            <v>16</v>
          </cell>
          <cell r="I98">
            <v>31</v>
          </cell>
          <cell r="J98">
            <v>40</v>
          </cell>
          <cell r="K98">
            <v>33</v>
          </cell>
          <cell r="L98">
            <v>52</v>
          </cell>
          <cell r="M98">
            <v>28</v>
          </cell>
          <cell r="N98">
            <v>35</v>
          </cell>
          <cell r="O98">
            <v>35</v>
          </cell>
          <cell r="P98">
            <v>31</v>
          </cell>
          <cell r="Q98">
            <v>301</v>
          </cell>
        </row>
        <row r="99">
          <cell r="G99" t="str">
            <v>105322-CES. MARCOS MACUADA</v>
          </cell>
          <cell r="H99">
            <v>30</v>
          </cell>
          <cell r="I99">
            <v>45</v>
          </cell>
          <cell r="J99">
            <v>43</v>
          </cell>
          <cell r="K99">
            <v>51</v>
          </cell>
          <cell r="L99">
            <v>52</v>
          </cell>
          <cell r="M99">
            <v>65</v>
          </cell>
          <cell r="N99">
            <v>44</v>
          </cell>
          <cell r="O99">
            <v>56</v>
          </cell>
          <cell r="P99">
            <v>32</v>
          </cell>
          <cell r="Q99">
            <v>418</v>
          </cell>
        </row>
        <row r="100">
          <cell r="G100" t="str">
            <v>105324-CES. SOTAQUI</v>
          </cell>
          <cell r="H100">
            <v>5</v>
          </cell>
          <cell r="I100">
            <v>2</v>
          </cell>
          <cell r="J100">
            <v>9</v>
          </cell>
          <cell r="K100">
            <v>6</v>
          </cell>
          <cell r="L100">
            <v>4</v>
          </cell>
          <cell r="M100">
            <v>8</v>
          </cell>
          <cell r="N100">
            <v>2</v>
          </cell>
          <cell r="O100">
            <v>8</v>
          </cell>
          <cell r="P100">
            <v>9</v>
          </cell>
          <cell r="Q100">
            <v>53</v>
          </cell>
        </row>
        <row r="101">
          <cell r="G101" t="str">
            <v>105415-P.S.R. BARRAZA</v>
          </cell>
          <cell r="H101">
            <v>0</v>
          </cell>
          <cell r="I101">
            <v>2</v>
          </cell>
          <cell r="K101">
            <v>0</v>
          </cell>
          <cell r="L101">
            <v>4</v>
          </cell>
          <cell r="O101">
            <v>1</v>
          </cell>
          <cell r="P101">
            <v>1</v>
          </cell>
          <cell r="Q101">
            <v>8</v>
          </cell>
        </row>
        <row r="102">
          <cell r="G102" t="str">
            <v>105416-P.S.R. CAMARICO                  </v>
          </cell>
          <cell r="H102">
            <v>0</v>
          </cell>
          <cell r="I102">
            <v>2</v>
          </cell>
          <cell r="J102">
            <v>4</v>
          </cell>
          <cell r="K102">
            <v>0</v>
          </cell>
          <cell r="M102">
            <v>2</v>
          </cell>
          <cell r="N102">
            <v>1</v>
          </cell>
          <cell r="O102">
            <v>2</v>
          </cell>
          <cell r="Q102">
            <v>11</v>
          </cell>
        </row>
        <row r="103">
          <cell r="G103" t="str">
            <v>105417-P.S.R. ALCONES BAJOS</v>
          </cell>
          <cell r="I103">
            <v>1</v>
          </cell>
          <cell r="K103">
            <v>0</v>
          </cell>
          <cell r="L103">
            <v>2</v>
          </cell>
          <cell r="M103">
            <v>1</v>
          </cell>
          <cell r="N103">
            <v>0</v>
          </cell>
          <cell r="O103">
            <v>1</v>
          </cell>
          <cell r="P103">
            <v>0</v>
          </cell>
          <cell r="Q103">
            <v>5</v>
          </cell>
        </row>
        <row r="104">
          <cell r="G104" t="str">
            <v>105419-P.S.R. LAS SOSSAS</v>
          </cell>
          <cell r="H104">
            <v>0</v>
          </cell>
          <cell r="I104">
            <v>2</v>
          </cell>
          <cell r="K104">
            <v>0</v>
          </cell>
          <cell r="L104">
            <v>1</v>
          </cell>
          <cell r="N104">
            <v>2</v>
          </cell>
          <cell r="O104">
            <v>1</v>
          </cell>
          <cell r="Q104">
            <v>6</v>
          </cell>
        </row>
        <row r="105">
          <cell r="G105" t="str">
            <v>105420-P.S.R. LIMARI</v>
          </cell>
          <cell r="H105">
            <v>1</v>
          </cell>
          <cell r="I105">
            <v>2</v>
          </cell>
          <cell r="J105">
            <v>2</v>
          </cell>
          <cell r="K105">
            <v>3</v>
          </cell>
          <cell r="L105">
            <v>3</v>
          </cell>
          <cell r="M105">
            <v>2</v>
          </cell>
          <cell r="N105">
            <v>2</v>
          </cell>
          <cell r="O105">
            <v>1</v>
          </cell>
          <cell r="P105">
            <v>1</v>
          </cell>
          <cell r="Q105">
            <v>17</v>
          </cell>
        </row>
        <row r="106">
          <cell r="G106" t="str">
            <v>105422-P.S.R. HORNILLOS</v>
          </cell>
          <cell r="I106">
            <v>1</v>
          </cell>
          <cell r="K106">
            <v>0</v>
          </cell>
          <cell r="L106">
            <v>0</v>
          </cell>
          <cell r="P106">
            <v>0</v>
          </cell>
          <cell r="Q106">
            <v>1</v>
          </cell>
        </row>
        <row r="107">
          <cell r="G107" t="str">
            <v>105437-P.S.R. CHALINGA</v>
          </cell>
          <cell r="I107">
            <v>1</v>
          </cell>
          <cell r="J107">
            <v>1</v>
          </cell>
          <cell r="L107">
            <v>1</v>
          </cell>
          <cell r="N107">
            <v>0</v>
          </cell>
          <cell r="P107">
            <v>1</v>
          </cell>
          <cell r="Q107">
            <v>4</v>
          </cell>
        </row>
        <row r="108">
          <cell r="G108" t="str">
            <v>105439-P.S.R. CERRO BLANCO</v>
          </cell>
          <cell r="K108">
            <v>1</v>
          </cell>
          <cell r="L108">
            <v>1</v>
          </cell>
          <cell r="M108">
            <v>1</v>
          </cell>
          <cell r="N108">
            <v>0</v>
          </cell>
          <cell r="Q108">
            <v>3</v>
          </cell>
        </row>
        <row r="109">
          <cell r="G109" t="str">
            <v>105507-P.S.R. HUAMALATA</v>
          </cell>
          <cell r="H109">
            <v>3</v>
          </cell>
          <cell r="I109">
            <v>2</v>
          </cell>
          <cell r="J109">
            <v>2</v>
          </cell>
          <cell r="K109">
            <v>0</v>
          </cell>
          <cell r="L109">
            <v>2</v>
          </cell>
          <cell r="M109">
            <v>2</v>
          </cell>
          <cell r="N109">
            <v>3</v>
          </cell>
          <cell r="O109">
            <v>0</v>
          </cell>
          <cell r="Q109">
            <v>14</v>
          </cell>
        </row>
        <row r="110">
          <cell r="G110" t="str">
            <v>105510-P.S.R. RECOLETA</v>
          </cell>
          <cell r="I110">
            <v>1</v>
          </cell>
          <cell r="J110">
            <v>1</v>
          </cell>
          <cell r="K110">
            <v>2</v>
          </cell>
          <cell r="N110">
            <v>1</v>
          </cell>
          <cell r="O110">
            <v>1</v>
          </cell>
          <cell r="Q110">
            <v>6</v>
          </cell>
        </row>
        <row r="111">
          <cell r="G111" t="str">
            <v>105722-CECOF SAN JOSE DE LA DEHESA</v>
          </cell>
          <cell r="H111">
            <v>5</v>
          </cell>
          <cell r="I111">
            <v>4</v>
          </cell>
          <cell r="J111">
            <v>12</v>
          </cell>
          <cell r="K111">
            <v>5</v>
          </cell>
          <cell r="L111">
            <v>7</v>
          </cell>
          <cell r="M111">
            <v>6</v>
          </cell>
          <cell r="N111">
            <v>8</v>
          </cell>
          <cell r="O111">
            <v>7</v>
          </cell>
          <cell r="P111">
            <v>4</v>
          </cell>
          <cell r="Q111">
            <v>58</v>
          </cell>
        </row>
        <row r="112">
          <cell r="G112" t="str">
            <v>105723-CECOF LIMARI</v>
          </cell>
          <cell r="H112">
            <v>2</v>
          </cell>
          <cell r="I112">
            <v>4</v>
          </cell>
          <cell r="J112">
            <v>5</v>
          </cell>
          <cell r="K112">
            <v>1</v>
          </cell>
          <cell r="L112">
            <v>5</v>
          </cell>
          <cell r="M112">
            <v>9</v>
          </cell>
          <cell r="N112">
            <v>5</v>
          </cell>
          <cell r="O112">
            <v>6</v>
          </cell>
          <cell r="P112">
            <v>1</v>
          </cell>
          <cell r="Q112">
            <v>38</v>
          </cell>
        </row>
        <row r="113">
          <cell r="G113" t="str">
            <v>04302-COMBARBALÁ</v>
          </cell>
          <cell r="H113">
            <v>11</v>
          </cell>
          <cell r="I113">
            <v>8</v>
          </cell>
          <cell r="J113">
            <v>14</v>
          </cell>
          <cell r="K113">
            <v>14</v>
          </cell>
          <cell r="L113">
            <v>9</v>
          </cell>
          <cell r="M113">
            <v>12</v>
          </cell>
          <cell r="N113">
            <v>13</v>
          </cell>
          <cell r="O113">
            <v>12</v>
          </cell>
          <cell r="P113">
            <v>12</v>
          </cell>
          <cell r="Q113">
            <v>105</v>
          </cell>
        </row>
        <row r="114">
          <cell r="G114" t="str">
            <v>105105-HOSPITAL COMBARBALA</v>
          </cell>
          <cell r="H114">
            <v>6</v>
          </cell>
          <cell r="I114">
            <v>5</v>
          </cell>
          <cell r="J114">
            <v>13</v>
          </cell>
          <cell r="K114">
            <v>10</v>
          </cell>
          <cell r="L114">
            <v>7</v>
          </cell>
          <cell r="M114">
            <v>8</v>
          </cell>
          <cell r="N114">
            <v>6</v>
          </cell>
          <cell r="O114">
            <v>6</v>
          </cell>
          <cell r="P114">
            <v>8</v>
          </cell>
          <cell r="Q114">
            <v>69</v>
          </cell>
        </row>
        <row r="115">
          <cell r="G115" t="str">
            <v>105433-P.S.R. SAN LORENZO</v>
          </cell>
          <cell r="L115">
            <v>0</v>
          </cell>
          <cell r="Q115">
            <v>0</v>
          </cell>
        </row>
        <row r="116">
          <cell r="G116" t="str">
            <v>105434-P.S.R. SAN MARCOS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G117" t="str">
            <v>105441-P.S.R. MANQUEHUA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N117">
            <v>1</v>
          </cell>
          <cell r="O117">
            <v>2</v>
          </cell>
          <cell r="P117">
            <v>1</v>
          </cell>
          <cell r="Q117">
            <v>4</v>
          </cell>
        </row>
        <row r="118">
          <cell r="G118" t="str">
            <v>105459-P.S.R. BARRANCAS                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1</v>
          </cell>
          <cell r="M118">
            <v>1</v>
          </cell>
          <cell r="N118">
            <v>1</v>
          </cell>
          <cell r="O118">
            <v>1</v>
          </cell>
          <cell r="P118">
            <v>1</v>
          </cell>
          <cell r="Q118">
            <v>5</v>
          </cell>
        </row>
        <row r="119">
          <cell r="G119" t="str">
            <v>105460-P.S.R. COGOTI 18</v>
          </cell>
          <cell r="H119">
            <v>2</v>
          </cell>
          <cell r="I119">
            <v>1</v>
          </cell>
          <cell r="K119">
            <v>1</v>
          </cell>
          <cell r="L119">
            <v>0</v>
          </cell>
          <cell r="M119">
            <v>2</v>
          </cell>
          <cell r="N119">
            <v>2</v>
          </cell>
          <cell r="O119">
            <v>2</v>
          </cell>
          <cell r="P119">
            <v>0</v>
          </cell>
          <cell r="Q119">
            <v>10</v>
          </cell>
        </row>
        <row r="120">
          <cell r="G120" t="str">
            <v>105461-P.S.R. EL HUACHO</v>
          </cell>
          <cell r="J120">
            <v>0</v>
          </cell>
          <cell r="K120">
            <v>1</v>
          </cell>
          <cell r="M120">
            <v>0</v>
          </cell>
          <cell r="N120">
            <v>0</v>
          </cell>
          <cell r="O120">
            <v>0</v>
          </cell>
          <cell r="Q120">
            <v>1</v>
          </cell>
        </row>
        <row r="121">
          <cell r="G121" t="str">
            <v>105462-P.S.R. EL SAUCE</v>
          </cell>
          <cell r="I121">
            <v>0</v>
          </cell>
          <cell r="J121">
            <v>0</v>
          </cell>
          <cell r="K121">
            <v>1</v>
          </cell>
          <cell r="L121">
            <v>1</v>
          </cell>
          <cell r="N121">
            <v>0</v>
          </cell>
          <cell r="O121">
            <v>0</v>
          </cell>
          <cell r="Q121">
            <v>2</v>
          </cell>
        </row>
        <row r="122">
          <cell r="G122" t="str">
            <v>105463-P.S.R. QUILITAPIA</v>
          </cell>
          <cell r="H122">
            <v>0</v>
          </cell>
          <cell r="I122">
            <v>0</v>
          </cell>
          <cell r="L122">
            <v>0</v>
          </cell>
          <cell r="M122">
            <v>0</v>
          </cell>
          <cell r="N122">
            <v>1</v>
          </cell>
          <cell r="O122">
            <v>1</v>
          </cell>
          <cell r="Q122">
            <v>2</v>
          </cell>
        </row>
        <row r="123">
          <cell r="G123" t="str">
            <v>105464-P.S.R. LA LIGUA</v>
          </cell>
          <cell r="H123">
            <v>3</v>
          </cell>
          <cell r="I123">
            <v>0</v>
          </cell>
          <cell r="J123">
            <v>1</v>
          </cell>
          <cell r="K123">
            <v>1</v>
          </cell>
          <cell r="M123">
            <v>1</v>
          </cell>
          <cell r="N123">
            <v>2</v>
          </cell>
          <cell r="O123">
            <v>0</v>
          </cell>
          <cell r="Q123">
            <v>8</v>
          </cell>
        </row>
        <row r="124">
          <cell r="G124" t="str">
            <v>105465-P.S.R. RAMADILLA</v>
          </cell>
          <cell r="H124">
            <v>0</v>
          </cell>
          <cell r="J124">
            <v>0</v>
          </cell>
          <cell r="L124">
            <v>0</v>
          </cell>
          <cell r="P124">
            <v>2</v>
          </cell>
          <cell r="Q124">
            <v>2</v>
          </cell>
        </row>
        <row r="125">
          <cell r="G125" t="str">
            <v>105466-P.S.R. VALLE HERMOSO</v>
          </cell>
          <cell r="H125">
            <v>0</v>
          </cell>
          <cell r="I125">
            <v>1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P125">
            <v>0</v>
          </cell>
          <cell r="Q125">
            <v>1</v>
          </cell>
        </row>
        <row r="126">
          <cell r="G126" t="str">
            <v>105490-P.S.R. EL DURAZNO</v>
          </cell>
          <cell r="H126">
            <v>0</v>
          </cell>
          <cell r="I126">
            <v>1</v>
          </cell>
          <cell r="M126">
            <v>0</v>
          </cell>
          <cell r="Q126">
            <v>1</v>
          </cell>
        </row>
        <row r="127">
          <cell r="G127" t="str">
            <v>04303-MONTE PATRIA</v>
          </cell>
          <cell r="H127">
            <v>43</v>
          </cell>
          <cell r="I127">
            <v>50</v>
          </cell>
          <cell r="J127">
            <v>34</v>
          </cell>
          <cell r="K127">
            <v>27</v>
          </cell>
          <cell r="L127">
            <v>47</v>
          </cell>
          <cell r="M127">
            <v>27</v>
          </cell>
          <cell r="N127">
            <v>43</v>
          </cell>
          <cell r="O127">
            <v>41</v>
          </cell>
          <cell r="P127">
            <v>36</v>
          </cell>
          <cell r="Q127">
            <v>348</v>
          </cell>
        </row>
        <row r="128">
          <cell r="G128" t="str">
            <v>105307-CES. RURAL MONTE PATRIA</v>
          </cell>
          <cell r="H128">
            <v>18</v>
          </cell>
          <cell r="I128">
            <v>25</v>
          </cell>
          <cell r="J128">
            <v>12</v>
          </cell>
          <cell r="K128">
            <v>9</v>
          </cell>
          <cell r="L128">
            <v>21</v>
          </cell>
          <cell r="M128">
            <v>14</v>
          </cell>
          <cell r="N128">
            <v>10</v>
          </cell>
          <cell r="O128">
            <v>9</v>
          </cell>
          <cell r="P128">
            <v>12</v>
          </cell>
          <cell r="Q128">
            <v>130</v>
          </cell>
        </row>
        <row r="129">
          <cell r="G129" t="str">
            <v>105311-CES. RURAL CHAÑARAL ALTO</v>
          </cell>
          <cell r="H129">
            <v>5</v>
          </cell>
          <cell r="I129">
            <v>2</v>
          </cell>
          <cell r="J129">
            <v>7</v>
          </cell>
          <cell r="K129">
            <v>5</v>
          </cell>
          <cell r="L129">
            <v>5</v>
          </cell>
          <cell r="M129">
            <v>2</v>
          </cell>
          <cell r="N129">
            <v>6</v>
          </cell>
          <cell r="O129">
            <v>3</v>
          </cell>
          <cell r="P129">
            <v>5</v>
          </cell>
          <cell r="Q129">
            <v>40</v>
          </cell>
        </row>
        <row r="130">
          <cell r="G130" t="str">
            <v>105312-CES. RURAL CAREN</v>
          </cell>
          <cell r="H130">
            <v>2</v>
          </cell>
          <cell r="I130">
            <v>5</v>
          </cell>
          <cell r="J130">
            <v>2</v>
          </cell>
          <cell r="K130">
            <v>0</v>
          </cell>
          <cell r="L130">
            <v>4</v>
          </cell>
          <cell r="M130">
            <v>2</v>
          </cell>
          <cell r="N130">
            <v>2</v>
          </cell>
          <cell r="O130">
            <v>4</v>
          </cell>
          <cell r="P130">
            <v>3</v>
          </cell>
          <cell r="Q130">
            <v>24</v>
          </cell>
        </row>
        <row r="131">
          <cell r="G131" t="str">
            <v>105318-CES. RURAL EL PALQUI</v>
          </cell>
          <cell r="H131">
            <v>9</v>
          </cell>
          <cell r="I131">
            <v>13</v>
          </cell>
          <cell r="J131">
            <v>10</v>
          </cell>
          <cell r="K131">
            <v>9</v>
          </cell>
          <cell r="L131">
            <v>13</v>
          </cell>
          <cell r="M131">
            <v>3</v>
          </cell>
          <cell r="N131">
            <v>20</v>
          </cell>
          <cell r="O131">
            <v>18</v>
          </cell>
          <cell r="P131">
            <v>10</v>
          </cell>
          <cell r="Q131">
            <v>105</v>
          </cell>
        </row>
        <row r="132">
          <cell r="G132" t="str">
            <v>105425-P.S.R. CHILECITO</v>
          </cell>
          <cell r="J132">
            <v>2</v>
          </cell>
          <cell r="M132">
            <v>1</v>
          </cell>
          <cell r="N132">
            <v>0</v>
          </cell>
          <cell r="P132">
            <v>0</v>
          </cell>
          <cell r="Q132">
            <v>3</v>
          </cell>
        </row>
        <row r="133">
          <cell r="G133" t="str">
            <v>105427-P.S.R. HACIENDA VALDIVIA</v>
          </cell>
          <cell r="H133">
            <v>0</v>
          </cell>
          <cell r="I133">
            <v>0</v>
          </cell>
          <cell r="J133">
            <v>0</v>
          </cell>
          <cell r="K133">
            <v>1</v>
          </cell>
          <cell r="L133">
            <v>1</v>
          </cell>
          <cell r="M133">
            <v>1</v>
          </cell>
          <cell r="N133">
            <v>4</v>
          </cell>
          <cell r="O133">
            <v>1</v>
          </cell>
          <cell r="Q133">
            <v>8</v>
          </cell>
        </row>
        <row r="134">
          <cell r="G134" t="str">
            <v>105428-P.S.R. HUATULAME</v>
          </cell>
          <cell r="H134">
            <v>2</v>
          </cell>
          <cell r="J134">
            <v>0</v>
          </cell>
          <cell r="K134">
            <v>1</v>
          </cell>
          <cell r="M134">
            <v>1</v>
          </cell>
          <cell r="N134">
            <v>0</v>
          </cell>
          <cell r="O134">
            <v>0</v>
          </cell>
          <cell r="Q134">
            <v>4</v>
          </cell>
        </row>
        <row r="135">
          <cell r="G135" t="str">
            <v>105430-P.S.R. MIALQUI</v>
          </cell>
          <cell r="H135">
            <v>2</v>
          </cell>
          <cell r="J135">
            <v>0</v>
          </cell>
          <cell r="M135">
            <v>0</v>
          </cell>
          <cell r="Q135">
            <v>2</v>
          </cell>
        </row>
        <row r="136">
          <cell r="G136" t="str">
            <v>105431-P.S.R. PEDREGAL</v>
          </cell>
          <cell r="H136">
            <v>1</v>
          </cell>
          <cell r="I136">
            <v>0</v>
          </cell>
          <cell r="K136">
            <v>0</v>
          </cell>
          <cell r="M136">
            <v>1</v>
          </cell>
          <cell r="O136">
            <v>1</v>
          </cell>
          <cell r="P136">
            <v>0</v>
          </cell>
          <cell r="Q136">
            <v>3</v>
          </cell>
        </row>
        <row r="137">
          <cell r="G137" t="str">
            <v>105432-P.S.R. RAPEL</v>
          </cell>
          <cell r="H137">
            <v>2</v>
          </cell>
          <cell r="I137">
            <v>3</v>
          </cell>
          <cell r="L137">
            <v>1</v>
          </cell>
          <cell r="M137">
            <v>0</v>
          </cell>
          <cell r="O137">
            <v>2</v>
          </cell>
          <cell r="P137">
            <v>2</v>
          </cell>
          <cell r="Q137">
            <v>10</v>
          </cell>
        </row>
        <row r="138">
          <cell r="G138" t="str">
            <v>105435-P.S.R. TULAHUEN</v>
          </cell>
          <cell r="H138">
            <v>2</v>
          </cell>
          <cell r="I138">
            <v>2</v>
          </cell>
          <cell r="J138">
            <v>0</v>
          </cell>
          <cell r="K138">
            <v>2</v>
          </cell>
          <cell r="L138">
            <v>2</v>
          </cell>
          <cell r="M138">
            <v>1</v>
          </cell>
          <cell r="N138">
            <v>0</v>
          </cell>
          <cell r="O138">
            <v>2</v>
          </cell>
          <cell r="P138">
            <v>3</v>
          </cell>
          <cell r="Q138">
            <v>14</v>
          </cell>
        </row>
        <row r="139">
          <cell r="G139" t="str">
            <v>105436-P.S.R. EL MAITEN</v>
          </cell>
          <cell r="I139">
            <v>0</v>
          </cell>
          <cell r="J139">
            <v>1</v>
          </cell>
          <cell r="M139">
            <v>1</v>
          </cell>
          <cell r="O139">
            <v>1</v>
          </cell>
          <cell r="Q139">
            <v>3</v>
          </cell>
        </row>
        <row r="140">
          <cell r="G140" t="str">
            <v>105489-P.S.R. RAMADAS DE TULAHUEN</v>
          </cell>
          <cell r="K140">
            <v>0</v>
          </cell>
          <cell r="N140">
            <v>1</v>
          </cell>
          <cell r="P140">
            <v>1</v>
          </cell>
          <cell r="Q140">
            <v>2</v>
          </cell>
        </row>
        <row r="141">
          <cell r="G141" t="str">
            <v>04304-PUNITAQUI</v>
          </cell>
          <cell r="H141">
            <v>13</v>
          </cell>
          <cell r="I141">
            <v>19</v>
          </cell>
          <cell r="J141">
            <v>20</v>
          </cell>
          <cell r="K141">
            <v>10</v>
          </cell>
          <cell r="L141">
            <v>18</v>
          </cell>
          <cell r="M141">
            <v>14</v>
          </cell>
          <cell r="N141">
            <v>15</v>
          </cell>
          <cell r="O141">
            <v>18</v>
          </cell>
          <cell r="P141">
            <v>16</v>
          </cell>
          <cell r="Q141">
            <v>143</v>
          </cell>
        </row>
        <row r="142">
          <cell r="G142" t="str">
            <v>105308-CES. RURAL PUNITAQUI</v>
          </cell>
          <cell r="H142">
            <v>12</v>
          </cell>
          <cell r="I142">
            <v>19</v>
          </cell>
          <cell r="J142">
            <v>20</v>
          </cell>
          <cell r="K142">
            <v>10</v>
          </cell>
          <cell r="L142">
            <v>18</v>
          </cell>
          <cell r="M142">
            <v>14</v>
          </cell>
          <cell r="N142">
            <v>15</v>
          </cell>
          <cell r="O142">
            <v>18</v>
          </cell>
          <cell r="P142">
            <v>14</v>
          </cell>
          <cell r="Q142">
            <v>140</v>
          </cell>
        </row>
        <row r="143">
          <cell r="G143" t="str">
            <v>105440-P.S.R. DIVISADERO</v>
          </cell>
          <cell r="K143">
            <v>0</v>
          </cell>
          <cell r="P143">
            <v>2</v>
          </cell>
          <cell r="Q143">
            <v>2</v>
          </cell>
        </row>
        <row r="144">
          <cell r="G144" t="str">
            <v>105442-P.S.R. SAN PEDRO DE QUILES</v>
          </cell>
          <cell r="H144">
            <v>1</v>
          </cell>
          <cell r="Q144">
            <v>1</v>
          </cell>
        </row>
        <row r="145">
          <cell r="G145" t="str">
            <v>04305-RIO HURATDO</v>
          </cell>
          <cell r="H145">
            <v>3</v>
          </cell>
          <cell r="I145">
            <v>5</v>
          </cell>
          <cell r="J145">
            <v>3</v>
          </cell>
          <cell r="K145">
            <v>3</v>
          </cell>
          <cell r="L145">
            <v>4</v>
          </cell>
          <cell r="M145">
            <v>3</v>
          </cell>
          <cell r="N145">
            <v>0</v>
          </cell>
          <cell r="O145">
            <v>2</v>
          </cell>
          <cell r="P145">
            <v>4</v>
          </cell>
          <cell r="Q145">
            <v>27</v>
          </cell>
        </row>
        <row r="146">
          <cell r="G146" t="str">
            <v>105310-CES. RURAL PICHASCA</v>
          </cell>
          <cell r="H146">
            <v>1</v>
          </cell>
          <cell r="I146">
            <v>4</v>
          </cell>
          <cell r="J146">
            <v>0</v>
          </cell>
          <cell r="K146">
            <v>1</v>
          </cell>
          <cell r="L146">
            <v>1</v>
          </cell>
          <cell r="M146">
            <v>0</v>
          </cell>
          <cell r="N146">
            <v>0</v>
          </cell>
          <cell r="P146">
            <v>3</v>
          </cell>
          <cell r="Q146">
            <v>10</v>
          </cell>
        </row>
        <row r="147">
          <cell r="G147" t="str">
            <v>105409-P.S.R. EL CHAÑAR</v>
          </cell>
          <cell r="J147">
            <v>1</v>
          </cell>
          <cell r="L147">
            <v>1</v>
          </cell>
          <cell r="O147">
            <v>1</v>
          </cell>
          <cell r="P147">
            <v>1</v>
          </cell>
          <cell r="Q147">
            <v>4</v>
          </cell>
        </row>
        <row r="148">
          <cell r="G148" t="str">
            <v>105410-P.S.R. HURTADO</v>
          </cell>
          <cell r="H148">
            <v>1</v>
          </cell>
          <cell r="J148">
            <v>0</v>
          </cell>
          <cell r="L148">
            <v>1</v>
          </cell>
          <cell r="M148">
            <v>1</v>
          </cell>
          <cell r="Q148">
            <v>3</v>
          </cell>
        </row>
        <row r="149">
          <cell r="G149" t="str">
            <v>105411-P.S.R. LAS BREAS</v>
          </cell>
          <cell r="J149">
            <v>1</v>
          </cell>
          <cell r="L149">
            <v>0</v>
          </cell>
          <cell r="M149">
            <v>0</v>
          </cell>
          <cell r="O149">
            <v>1</v>
          </cell>
          <cell r="P149">
            <v>0</v>
          </cell>
          <cell r="Q149">
            <v>2</v>
          </cell>
        </row>
        <row r="150">
          <cell r="G150" t="str">
            <v>105413-P.S.R. SAMO ALTO</v>
          </cell>
          <cell r="J150">
            <v>0</v>
          </cell>
          <cell r="M150">
            <v>1</v>
          </cell>
          <cell r="Q150">
            <v>1</v>
          </cell>
        </row>
        <row r="151">
          <cell r="G151" t="str">
            <v>105414-P.S.R. SERON</v>
          </cell>
          <cell r="I151">
            <v>1</v>
          </cell>
          <cell r="J151">
            <v>0</v>
          </cell>
          <cell r="L151">
            <v>1</v>
          </cell>
          <cell r="M151">
            <v>1</v>
          </cell>
          <cell r="O151">
            <v>0</v>
          </cell>
          <cell r="Q151">
            <v>3</v>
          </cell>
        </row>
        <row r="152">
          <cell r="G152" t="str">
            <v>105503-P.S.R. TABAQUEROS</v>
          </cell>
          <cell r="H152">
            <v>1</v>
          </cell>
          <cell r="J152">
            <v>1</v>
          </cell>
          <cell r="K152">
            <v>2</v>
          </cell>
          <cell r="L152">
            <v>0</v>
          </cell>
          <cell r="N152">
            <v>0</v>
          </cell>
          <cell r="Q152">
            <v>4</v>
          </cell>
        </row>
        <row r="153">
          <cell r="G153" t="str">
            <v>Total general</v>
          </cell>
          <cell r="H153">
            <v>664</v>
          </cell>
          <cell r="I153">
            <v>645</v>
          </cell>
          <cell r="J153">
            <v>816</v>
          </cell>
          <cell r="K153">
            <v>573</v>
          </cell>
          <cell r="L153">
            <v>731</v>
          </cell>
          <cell r="M153">
            <v>573</v>
          </cell>
          <cell r="N153">
            <v>639</v>
          </cell>
          <cell r="O153">
            <v>701</v>
          </cell>
          <cell r="P153">
            <v>644</v>
          </cell>
          <cell r="Q153">
            <v>5986</v>
          </cell>
        </row>
      </sheetData>
      <sheetData sheetId="17">
        <row r="4">
          <cell r="H4">
            <v>2264</v>
          </cell>
          <cell r="I4">
            <v>2264</v>
          </cell>
          <cell r="J4">
            <v>2264</v>
          </cell>
        </row>
        <row r="5">
          <cell r="H5">
            <v>272</v>
          </cell>
          <cell r="I5">
            <v>272</v>
          </cell>
          <cell r="J5">
            <v>272</v>
          </cell>
        </row>
        <row r="6">
          <cell r="H6">
            <v>248</v>
          </cell>
          <cell r="I6">
            <v>248</v>
          </cell>
          <cell r="J6">
            <v>248</v>
          </cell>
        </row>
        <row r="7">
          <cell r="H7">
            <v>397</v>
          </cell>
          <cell r="I7">
            <v>397</v>
          </cell>
          <cell r="J7">
            <v>397</v>
          </cell>
        </row>
        <row r="8">
          <cell r="H8">
            <v>355</v>
          </cell>
          <cell r="I8">
            <v>355</v>
          </cell>
          <cell r="J8">
            <v>355</v>
          </cell>
        </row>
        <row r="9">
          <cell r="H9">
            <v>362</v>
          </cell>
          <cell r="I9">
            <v>362</v>
          </cell>
          <cell r="J9">
            <v>362</v>
          </cell>
        </row>
        <row r="10">
          <cell r="H10">
            <v>430</v>
          </cell>
          <cell r="I10">
            <v>430</v>
          </cell>
          <cell r="J10">
            <v>430</v>
          </cell>
        </row>
        <row r="11">
          <cell r="H11">
            <v>41</v>
          </cell>
          <cell r="I11">
            <v>41</v>
          </cell>
          <cell r="J11">
            <v>41</v>
          </cell>
        </row>
        <row r="12">
          <cell r="H12">
            <v>8</v>
          </cell>
          <cell r="I12">
            <v>8</v>
          </cell>
          <cell r="J12">
            <v>8</v>
          </cell>
        </row>
        <row r="13">
          <cell r="H13">
            <v>12</v>
          </cell>
          <cell r="I13">
            <v>12</v>
          </cell>
          <cell r="J13">
            <v>12</v>
          </cell>
        </row>
        <row r="14">
          <cell r="H14">
            <v>8</v>
          </cell>
          <cell r="I14">
            <v>8</v>
          </cell>
          <cell r="J14">
            <v>8</v>
          </cell>
        </row>
        <row r="15">
          <cell r="H15">
            <v>35</v>
          </cell>
          <cell r="I15">
            <v>35</v>
          </cell>
          <cell r="J15">
            <v>35</v>
          </cell>
        </row>
        <row r="16">
          <cell r="H16">
            <v>29</v>
          </cell>
          <cell r="I16">
            <v>29</v>
          </cell>
          <cell r="J16">
            <v>29</v>
          </cell>
        </row>
        <row r="17">
          <cell r="H17">
            <v>67</v>
          </cell>
          <cell r="I17">
            <v>67</v>
          </cell>
          <cell r="J17">
            <v>67</v>
          </cell>
        </row>
        <row r="18">
          <cell r="H18">
            <v>2320</v>
          </cell>
          <cell r="I18">
            <v>2320</v>
          </cell>
          <cell r="J18">
            <v>2320</v>
          </cell>
        </row>
        <row r="19">
          <cell r="H19">
            <v>391</v>
          </cell>
          <cell r="I19">
            <v>391</v>
          </cell>
          <cell r="J19">
            <v>391</v>
          </cell>
        </row>
        <row r="20">
          <cell r="H20">
            <v>420</v>
          </cell>
          <cell r="I20">
            <v>420</v>
          </cell>
          <cell r="J20">
            <v>420</v>
          </cell>
        </row>
        <row r="21">
          <cell r="H21">
            <v>693</v>
          </cell>
          <cell r="I21">
            <v>693</v>
          </cell>
          <cell r="J21">
            <v>693</v>
          </cell>
        </row>
        <row r="22">
          <cell r="H22">
            <v>82</v>
          </cell>
          <cell r="I22">
            <v>82</v>
          </cell>
          <cell r="J22">
            <v>82</v>
          </cell>
        </row>
        <row r="23">
          <cell r="H23">
            <v>521</v>
          </cell>
          <cell r="I23">
            <v>521</v>
          </cell>
          <cell r="J23">
            <v>521</v>
          </cell>
        </row>
        <row r="24">
          <cell r="H24">
            <v>16</v>
          </cell>
          <cell r="I24">
            <v>16</v>
          </cell>
          <cell r="J24">
            <v>16</v>
          </cell>
        </row>
        <row r="25">
          <cell r="H25">
            <v>26</v>
          </cell>
          <cell r="I25">
            <v>26</v>
          </cell>
          <cell r="J25">
            <v>26</v>
          </cell>
        </row>
        <row r="26">
          <cell r="H26">
            <v>92</v>
          </cell>
          <cell r="I26">
            <v>92</v>
          </cell>
          <cell r="J26">
            <v>92</v>
          </cell>
        </row>
        <row r="27">
          <cell r="H27">
            <v>11</v>
          </cell>
          <cell r="I27">
            <v>11</v>
          </cell>
          <cell r="J27">
            <v>11</v>
          </cell>
        </row>
        <row r="28">
          <cell r="H28">
            <v>68</v>
          </cell>
          <cell r="I28">
            <v>68</v>
          </cell>
          <cell r="J28">
            <v>68</v>
          </cell>
        </row>
        <row r="29">
          <cell r="H29">
            <v>171</v>
          </cell>
          <cell r="I29">
            <v>171</v>
          </cell>
          <cell r="J29">
            <v>171</v>
          </cell>
        </row>
        <row r="30">
          <cell r="H30">
            <v>171</v>
          </cell>
          <cell r="I30">
            <v>171</v>
          </cell>
          <cell r="J30">
            <v>171</v>
          </cell>
        </row>
        <row r="31">
          <cell r="H31">
            <v>63</v>
          </cell>
          <cell r="I31">
            <v>63</v>
          </cell>
          <cell r="J31">
            <v>63</v>
          </cell>
        </row>
        <row r="32">
          <cell r="H32">
            <v>26</v>
          </cell>
          <cell r="I32">
            <v>26</v>
          </cell>
          <cell r="J32">
            <v>26</v>
          </cell>
        </row>
        <row r="33">
          <cell r="H33">
            <v>19</v>
          </cell>
          <cell r="I33">
            <v>19</v>
          </cell>
          <cell r="J33">
            <v>19</v>
          </cell>
        </row>
        <row r="34">
          <cell r="H34">
            <v>2</v>
          </cell>
          <cell r="I34">
            <v>2</v>
          </cell>
          <cell r="J34">
            <v>2</v>
          </cell>
        </row>
        <row r="35">
          <cell r="H35">
            <v>16</v>
          </cell>
          <cell r="I35">
            <v>16</v>
          </cell>
          <cell r="J35">
            <v>16</v>
          </cell>
        </row>
        <row r="36">
          <cell r="H36">
            <v>49</v>
          </cell>
          <cell r="I36">
            <v>49</v>
          </cell>
          <cell r="J36">
            <v>49</v>
          </cell>
        </row>
        <row r="37">
          <cell r="H37">
            <v>20</v>
          </cell>
          <cell r="I37">
            <v>20</v>
          </cell>
          <cell r="J37">
            <v>20</v>
          </cell>
        </row>
        <row r="38">
          <cell r="H38">
            <v>6</v>
          </cell>
          <cell r="I38">
            <v>6</v>
          </cell>
          <cell r="J38">
            <v>6</v>
          </cell>
        </row>
        <row r="39">
          <cell r="H39">
            <v>7</v>
          </cell>
          <cell r="I39">
            <v>7</v>
          </cell>
          <cell r="J39">
            <v>7</v>
          </cell>
        </row>
        <row r="40">
          <cell r="H40">
            <v>16</v>
          </cell>
          <cell r="I40">
            <v>16</v>
          </cell>
          <cell r="J40">
            <v>16</v>
          </cell>
        </row>
        <row r="41">
          <cell r="H41">
            <v>371</v>
          </cell>
          <cell r="I41">
            <v>371</v>
          </cell>
          <cell r="J41">
            <v>371</v>
          </cell>
        </row>
        <row r="42">
          <cell r="H42">
            <v>226</v>
          </cell>
          <cell r="I42">
            <v>226</v>
          </cell>
          <cell r="J42">
            <v>226</v>
          </cell>
        </row>
        <row r="43">
          <cell r="H43">
            <v>12</v>
          </cell>
          <cell r="I43">
            <v>12</v>
          </cell>
          <cell r="J43">
            <v>12</v>
          </cell>
        </row>
        <row r="44">
          <cell r="H44">
            <v>14</v>
          </cell>
          <cell r="I44">
            <v>14</v>
          </cell>
          <cell r="J44">
            <v>14</v>
          </cell>
        </row>
        <row r="45">
          <cell r="H45">
            <v>17</v>
          </cell>
          <cell r="I45">
            <v>17</v>
          </cell>
          <cell r="J45">
            <v>17</v>
          </cell>
        </row>
        <row r="46">
          <cell r="H46">
            <v>0</v>
          </cell>
          <cell r="I46">
            <v>0</v>
          </cell>
          <cell r="J46">
            <v>0</v>
          </cell>
        </row>
        <row r="47">
          <cell r="H47">
            <v>28</v>
          </cell>
          <cell r="I47">
            <v>28</v>
          </cell>
          <cell r="J47">
            <v>28</v>
          </cell>
        </row>
        <row r="48">
          <cell r="H48">
            <v>14</v>
          </cell>
          <cell r="I48">
            <v>14</v>
          </cell>
          <cell r="J48">
            <v>14</v>
          </cell>
        </row>
        <row r="49">
          <cell r="H49">
            <v>20</v>
          </cell>
          <cell r="I49">
            <v>20</v>
          </cell>
          <cell r="J49">
            <v>20</v>
          </cell>
        </row>
        <row r="50">
          <cell r="H50">
            <v>3</v>
          </cell>
          <cell r="I50">
            <v>3</v>
          </cell>
          <cell r="J50">
            <v>3</v>
          </cell>
        </row>
        <row r="51">
          <cell r="H51">
            <v>34</v>
          </cell>
          <cell r="I51">
            <v>34</v>
          </cell>
          <cell r="J51">
            <v>34</v>
          </cell>
        </row>
        <row r="52">
          <cell r="H52">
            <v>3</v>
          </cell>
          <cell r="I52">
            <v>3</v>
          </cell>
          <cell r="J52">
            <v>3</v>
          </cell>
        </row>
        <row r="53">
          <cell r="H53">
            <v>419</v>
          </cell>
          <cell r="I53">
            <v>419</v>
          </cell>
          <cell r="J53">
            <v>419</v>
          </cell>
        </row>
        <row r="54">
          <cell r="H54">
            <v>189</v>
          </cell>
          <cell r="I54">
            <v>189</v>
          </cell>
          <cell r="J54">
            <v>189</v>
          </cell>
        </row>
        <row r="55">
          <cell r="H55">
            <v>138</v>
          </cell>
          <cell r="I55">
            <v>138</v>
          </cell>
          <cell r="J55">
            <v>138</v>
          </cell>
        </row>
        <row r="56">
          <cell r="H56">
            <v>8</v>
          </cell>
          <cell r="I56">
            <v>8</v>
          </cell>
          <cell r="J56">
            <v>8</v>
          </cell>
        </row>
        <row r="57">
          <cell r="H57">
            <v>7</v>
          </cell>
          <cell r="I57">
            <v>7</v>
          </cell>
          <cell r="J57">
            <v>7</v>
          </cell>
        </row>
        <row r="58">
          <cell r="H58">
            <v>8</v>
          </cell>
          <cell r="I58">
            <v>8</v>
          </cell>
          <cell r="J58">
            <v>8</v>
          </cell>
        </row>
        <row r="59">
          <cell r="H59">
            <v>1</v>
          </cell>
          <cell r="I59">
            <v>1</v>
          </cell>
          <cell r="J59">
            <v>1</v>
          </cell>
        </row>
        <row r="60">
          <cell r="H60">
            <v>10</v>
          </cell>
          <cell r="I60">
            <v>10</v>
          </cell>
          <cell r="J60">
            <v>10</v>
          </cell>
        </row>
        <row r="61">
          <cell r="H61">
            <v>3</v>
          </cell>
          <cell r="I61">
            <v>3</v>
          </cell>
          <cell r="J61">
            <v>3</v>
          </cell>
        </row>
        <row r="62">
          <cell r="H62">
            <v>1</v>
          </cell>
          <cell r="I62">
            <v>1</v>
          </cell>
          <cell r="J62">
            <v>1</v>
          </cell>
        </row>
        <row r="63">
          <cell r="H63">
            <v>9</v>
          </cell>
          <cell r="I63">
            <v>9</v>
          </cell>
          <cell r="J63">
            <v>9</v>
          </cell>
        </row>
        <row r="64">
          <cell r="H64">
            <v>0</v>
          </cell>
          <cell r="I64">
            <v>0</v>
          </cell>
          <cell r="J64">
            <v>0</v>
          </cell>
        </row>
        <row r="65">
          <cell r="H65">
            <v>36</v>
          </cell>
          <cell r="I65">
            <v>36</v>
          </cell>
          <cell r="J65">
            <v>36</v>
          </cell>
        </row>
        <row r="66">
          <cell r="H66">
            <v>4</v>
          </cell>
          <cell r="I66">
            <v>4</v>
          </cell>
          <cell r="J66">
            <v>4</v>
          </cell>
        </row>
        <row r="67">
          <cell r="H67">
            <v>5</v>
          </cell>
          <cell r="I67">
            <v>5</v>
          </cell>
          <cell r="J67">
            <v>5</v>
          </cell>
        </row>
        <row r="68">
          <cell r="H68">
            <v>106</v>
          </cell>
          <cell r="I68">
            <v>106</v>
          </cell>
          <cell r="J68">
            <v>106</v>
          </cell>
        </row>
        <row r="69">
          <cell r="H69">
            <v>60</v>
          </cell>
          <cell r="I69">
            <v>60</v>
          </cell>
          <cell r="J69">
            <v>60</v>
          </cell>
        </row>
        <row r="70">
          <cell r="H70">
            <v>8</v>
          </cell>
          <cell r="I70">
            <v>8</v>
          </cell>
          <cell r="J70">
            <v>8</v>
          </cell>
        </row>
        <row r="71">
          <cell r="H71">
            <v>4</v>
          </cell>
          <cell r="I71">
            <v>4</v>
          </cell>
          <cell r="J71">
            <v>4</v>
          </cell>
        </row>
        <row r="72">
          <cell r="H72">
            <v>11</v>
          </cell>
          <cell r="I72">
            <v>11</v>
          </cell>
          <cell r="J72">
            <v>11</v>
          </cell>
        </row>
        <row r="73">
          <cell r="H73">
            <v>10</v>
          </cell>
          <cell r="I73">
            <v>10</v>
          </cell>
          <cell r="J73">
            <v>10</v>
          </cell>
        </row>
        <row r="74">
          <cell r="H74">
            <v>11</v>
          </cell>
          <cell r="I74">
            <v>11</v>
          </cell>
          <cell r="J74">
            <v>11</v>
          </cell>
        </row>
        <row r="75">
          <cell r="H75">
            <v>1</v>
          </cell>
          <cell r="I75">
            <v>1</v>
          </cell>
          <cell r="J75">
            <v>1</v>
          </cell>
        </row>
        <row r="76">
          <cell r="H76">
            <v>1</v>
          </cell>
          <cell r="I76">
            <v>1</v>
          </cell>
          <cell r="J76">
            <v>1</v>
          </cell>
        </row>
        <row r="77">
          <cell r="H77">
            <v>0</v>
          </cell>
          <cell r="I77">
            <v>0</v>
          </cell>
          <cell r="J77">
            <v>0</v>
          </cell>
        </row>
        <row r="78">
          <cell r="H78">
            <v>0</v>
          </cell>
          <cell r="I78">
            <v>0</v>
          </cell>
          <cell r="J78">
            <v>0</v>
          </cell>
        </row>
        <row r="79">
          <cell r="H79">
            <v>287</v>
          </cell>
          <cell r="I79">
            <v>287</v>
          </cell>
          <cell r="J79">
            <v>287</v>
          </cell>
        </row>
        <row r="80">
          <cell r="H80">
            <v>218</v>
          </cell>
          <cell r="I80">
            <v>218</v>
          </cell>
          <cell r="J80">
            <v>218</v>
          </cell>
        </row>
        <row r="81">
          <cell r="H81">
            <v>35</v>
          </cell>
          <cell r="I81">
            <v>35</v>
          </cell>
          <cell r="J81">
            <v>35</v>
          </cell>
        </row>
        <row r="82">
          <cell r="H82">
            <v>3</v>
          </cell>
          <cell r="I82">
            <v>3</v>
          </cell>
          <cell r="J82">
            <v>3</v>
          </cell>
        </row>
        <row r="83">
          <cell r="H83">
            <v>19</v>
          </cell>
          <cell r="I83">
            <v>19</v>
          </cell>
          <cell r="J83">
            <v>19</v>
          </cell>
        </row>
        <row r="84">
          <cell r="H84">
            <v>7</v>
          </cell>
          <cell r="I84">
            <v>7</v>
          </cell>
          <cell r="J84">
            <v>7</v>
          </cell>
        </row>
        <row r="85">
          <cell r="H85">
            <v>5</v>
          </cell>
          <cell r="I85">
            <v>5</v>
          </cell>
          <cell r="J85">
            <v>5</v>
          </cell>
        </row>
        <row r="86">
          <cell r="H86">
            <v>285</v>
          </cell>
          <cell r="I86">
            <v>285</v>
          </cell>
          <cell r="J86">
            <v>285</v>
          </cell>
        </row>
        <row r="87">
          <cell r="H87">
            <v>134</v>
          </cell>
          <cell r="I87">
            <v>134</v>
          </cell>
          <cell r="J87">
            <v>134</v>
          </cell>
        </row>
        <row r="88">
          <cell r="H88">
            <v>70</v>
          </cell>
          <cell r="I88">
            <v>70</v>
          </cell>
          <cell r="J88">
            <v>70</v>
          </cell>
        </row>
        <row r="89">
          <cell r="H89">
            <v>9</v>
          </cell>
          <cell r="I89">
            <v>9</v>
          </cell>
          <cell r="J89">
            <v>9</v>
          </cell>
        </row>
        <row r="90">
          <cell r="H90">
            <v>3</v>
          </cell>
          <cell r="I90">
            <v>3</v>
          </cell>
          <cell r="J90">
            <v>3</v>
          </cell>
        </row>
        <row r="91">
          <cell r="H91">
            <v>19</v>
          </cell>
          <cell r="I91">
            <v>19</v>
          </cell>
          <cell r="J91">
            <v>19</v>
          </cell>
        </row>
        <row r="92">
          <cell r="H92">
            <v>13</v>
          </cell>
          <cell r="I92">
            <v>13</v>
          </cell>
          <cell r="J92">
            <v>13</v>
          </cell>
        </row>
        <row r="93">
          <cell r="H93">
            <v>5</v>
          </cell>
          <cell r="I93">
            <v>5</v>
          </cell>
          <cell r="J93">
            <v>5</v>
          </cell>
        </row>
        <row r="94">
          <cell r="H94">
            <v>14</v>
          </cell>
          <cell r="I94">
            <v>14</v>
          </cell>
          <cell r="J94">
            <v>14</v>
          </cell>
        </row>
        <row r="95">
          <cell r="H95">
            <v>8</v>
          </cell>
          <cell r="I95">
            <v>8</v>
          </cell>
          <cell r="J95">
            <v>8</v>
          </cell>
        </row>
        <row r="96">
          <cell r="H96">
            <v>7</v>
          </cell>
          <cell r="I96">
            <v>7</v>
          </cell>
          <cell r="J96">
            <v>7</v>
          </cell>
        </row>
        <row r="97">
          <cell r="H97">
            <v>3</v>
          </cell>
          <cell r="I97">
            <v>3</v>
          </cell>
          <cell r="J97">
            <v>3</v>
          </cell>
        </row>
        <row r="98">
          <cell r="H98">
            <v>1372</v>
          </cell>
          <cell r="I98">
            <v>1372</v>
          </cell>
          <cell r="J98">
            <v>1372</v>
          </cell>
        </row>
        <row r="99">
          <cell r="H99">
            <v>53</v>
          </cell>
          <cell r="I99">
            <v>53</v>
          </cell>
          <cell r="J99">
            <v>53</v>
          </cell>
        </row>
        <row r="100">
          <cell r="H100">
            <v>400</v>
          </cell>
          <cell r="I100">
            <v>400</v>
          </cell>
          <cell r="J100">
            <v>400</v>
          </cell>
        </row>
        <row r="101">
          <cell r="H101">
            <v>603</v>
          </cell>
          <cell r="I101">
            <v>603</v>
          </cell>
          <cell r="J101">
            <v>603</v>
          </cell>
        </row>
        <row r="102">
          <cell r="H102">
            <v>81</v>
          </cell>
          <cell r="I102">
            <v>81</v>
          </cell>
          <cell r="J102">
            <v>81</v>
          </cell>
        </row>
        <row r="103">
          <cell r="H103">
            <v>9</v>
          </cell>
          <cell r="I103">
            <v>9</v>
          </cell>
          <cell r="J103">
            <v>9</v>
          </cell>
        </row>
        <row r="104">
          <cell r="H104">
            <v>22</v>
          </cell>
          <cell r="I104">
            <v>22</v>
          </cell>
          <cell r="J104">
            <v>22</v>
          </cell>
        </row>
        <row r="105">
          <cell r="H105">
            <v>9</v>
          </cell>
          <cell r="I105">
            <v>9</v>
          </cell>
          <cell r="J105">
            <v>9</v>
          </cell>
        </row>
        <row r="106">
          <cell r="H106">
            <v>6</v>
          </cell>
          <cell r="I106">
            <v>6</v>
          </cell>
          <cell r="J106">
            <v>6</v>
          </cell>
        </row>
        <row r="107">
          <cell r="H107">
            <v>21</v>
          </cell>
          <cell r="I107">
            <v>21</v>
          </cell>
          <cell r="J107">
            <v>21</v>
          </cell>
        </row>
        <row r="108">
          <cell r="H108">
            <v>0</v>
          </cell>
          <cell r="I108">
            <v>0</v>
          </cell>
          <cell r="J108">
            <v>0</v>
          </cell>
        </row>
        <row r="109">
          <cell r="H109">
            <v>4</v>
          </cell>
          <cell r="I109">
            <v>4</v>
          </cell>
          <cell r="J109">
            <v>4</v>
          </cell>
        </row>
        <row r="110">
          <cell r="H110">
            <v>3</v>
          </cell>
          <cell r="I110">
            <v>3</v>
          </cell>
          <cell r="J110">
            <v>3</v>
          </cell>
        </row>
        <row r="111">
          <cell r="H111">
            <v>19</v>
          </cell>
          <cell r="I111">
            <v>19</v>
          </cell>
          <cell r="J111">
            <v>19</v>
          </cell>
        </row>
        <row r="112">
          <cell r="H112">
            <v>14</v>
          </cell>
          <cell r="I112">
            <v>14</v>
          </cell>
          <cell r="J112">
            <v>14</v>
          </cell>
        </row>
        <row r="113">
          <cell r="H113">
            <v>73</v>
          </cell>
          <cell r="I113">
            <v>73</v>
          </cell>
          <cell r="J113">
            <v>73</v>
          </cell>
        </row>
        <row r="114">
          <cell r="H114">
            <v>55</v>
          </cell>
          <cell r="I114">
            <v>55</v>
          </cell>
          <cell r="J114">
            <v>55</v>
          </cell>
        </row>
        <row r="115">
          <cell r="H115">
            <v>141</v>
          </cell>
          <cell r="I115">
            <v>141</v>
          </cell>
          <cell r="J115">
            <v>141</v>
          </cell>
        </row>
        <row r="116">
          <cell r="H116">
            <v>92</v>
          </cell>
          <cell r="I116">
            <v>92</v>
          </cell>
          <cell r="J116">
            <v>92</v>
          </cell>
        </row>
        <row r="117">
          <cell r="H117">
            <v>0</v>
          </cell>
          <cell r="I117">
            <v>0</v>
          </cell>
          <cell r="J117">
            <v>0</v>
          </cell>
        </row>
        <row r="118">
          <cell r="H118">
            <v>3</v>
          </cell>
          <cell r="I118">
            <v>3</v>
          </cell>
          <cell r="J118">
            <v>3</v>
          </cell>
        </row>
        <row r="119">
          <cell r="H119">
            <v>4</v>
          </cell>
          <cell r="I119">
            <v>4</v>
          </cell>
          <cell r="J119">
            <v>4</v>
          </cell>
        </row>
        <row r="120">
          <cell r="H120">
            <v>3</v>
          </cell>
          <cell r="I120">
            <v>3</v>
          </cell>
          <cell r="J120">
            <v>3</v>
          </cell>
        </row>
        <row r="121">
          <cell r="H121">
            <v>17</v>
          </cell>
          <cell r="I121">
            <v>17</v>
          </cell>
          <cell r="J121">
            <v>17</v>
          </cell>
        </row>
        <row r="122">
          <cell r="H122">
            <v>2</v>
          </cell>
          <cell r="I122">
            <v>2</v>
          </cell>
          <cell r="J122">
            <v>2</v>
          </cell>
        </row>
        <row r="123">
          <cell r="H123">
            <v>4</v>
          </cell>
          <cell r="I123">
            <v>4</v>
          </cell>
          <cell r="J123">
            <v>4</v>
          </cell>
        </row>
        <row r="124">
          <cell r="H124">
            <v>4</v>
          </cell>
          <cell r="I124">
            <v>4</v>
          </cell>
          <cell r="J124">
            <v>4</v>
          </cell>
        </row>
        <row r="125">
          <cell r="H125">
            <v>6</v>
          </cell>
          <cell r="I125">
            <v>6</v>
          </cell>
          <cell r="J125">
            <v>6</v>
          </cell>
        </row>
        <row r="126">
          <cell r="H126">
            <v>3</v>
          </cell>
          <cell r="I126">
            <v>3</v>
          </cell>
          <cell r="J126">
            <v>3</v>
          </cell>
        </row>
        <row r="127">
          <cell r="H127">
            <v>2</v>
          </cell>
          <cell r="I127">
            <v>2</v>
          </cell>
          <cell r="J127">
            <v>2</v>
          </cell>
        </row>
        <row r="128">
          <cell r="H128">
            <v>1</v>
          </cell>
          <cell r="I128">
            <v>1</v>
          </cell>
          <cell r="J128">
            <v>1</v>
          </cell>
        </row>
        <row r="129">
          <cell r="H129">
            <v>459</v>
          </cell>
          <cell r="I129">
            <v>459</v>
          </cell>
          <cell r="J129">
            <v>459</v>
          </cell>
        </row>
        <row r="130">
          <cell r="H130">
            <v>154</v>
          </cell>
          <cell r="I130">
            <v>154</v>
          </cell>
          <cell r="J130">
            <v>154</v>
          </cell>
        </row>
        <row r="131">
          <cell r="H131">
            <v>53</v>
          </cell>
          <cell r="I131">
            <v>53</v>
          </cell>
          <cell r="J131">
            <v>53</v>
          </cell>
        </row>
        <row r="132">
          <cell r="H132">
            <v>28</v>
          </cell>
          <cell r="I132">
            <v>28</v>
          </cell>
          <cell r="J132">
            <v>28</v>
          </cell>
        </row>
        <row r="133">
          <cell r="H133">
            <v>150</v>
          </cell>
          <cell r="I133">
            <v>150</v>
          </cell>
          <cell r="J133">
            <v>150</v>
          </cell>
        </row>
        <row r="134">
          <cell r="H134">
            <v>4</v>
          </cell>
          <cell r="I134">
            <v>4</v>
          </cell>
          <cell r="J134">
            <v>4</v>
          </cell>
        </row>
        <row r="135">
          <cell r="H135">
            <v>11</v>
          </cell>
          <cell r="I135">
            <v>11</v>
          </cell>
          <cell r="J135">
            <v>11</v>
          </cell>
        </row>
        <row r="136">
          <cell r="H136">
            <v>13</v>
          </cell>
          <cell r="I136">
            <v>13</v>
          </cell>
          <cell r="J136">
            <v>13</v>
          </cell>
        </row>
        <row r="137">
          <cell r="H137">
            <v>2</v>
          </cell>
          <cell r="I137">
            <v>2</v>
          </cell>
          <cell r="J137">
            <v>2</v>
          </cell>
        </row>
        <row r="138">
          <cell r="H138">
            <v>5</v>
          </cell>
          <cell r="I138">
            <v>5</v>
          </cell>
          <cell r="J138">
            <v>5</v>
          </cell>
        </row>
        <row r="139">
          <cell r="H139">
            <v>12</v>
          </cell>
          <cell r="I139">
            <v>12</v>
          </cell>
          <cell r="J139">
            <v>12</v>
          </cell>
        </row>
        <row r="140">
          <cell r="H140">
            <v>19</v>
          </cell>
          <cell r="I140">
            <v>19</v>
          </cell>
          <cell r="J140">
            <v>19</v>
          </cell>
        </row>
        <row r="141">
          <cell r="H141">
            <v>5</v>
          </cell>
          <cell r="I141">
            <v>5</v>
          </cell>
          <cell r="J141">
            <v>5</v>
          </cell>
        </row>
        <row r="142">
          <cell r="H142">
            <v>3</v>
          </cell>
          <cell r="I142">
            <v>3</v>
          </cell>
          <cell r="J142">
            <v>3</v>
          </cell>
        </row>
        <row r="143">
          <cell r="H143">
            <v>187</v>
          </cell>
          <cell r="I143">
            <v>187</v>
          </cell>
          <cell r="J143">
            <v>187</v>
          </cell>
        </row>
        <row r="144">
          <cell r="H144">
            <v>181</v>
          </cell>
          <cell r="I144">
            <v>181</v>
          </cell>
          <cell r="J144">
            <v>181</v>
          </cell>
        </row>
        <row r="145">
          <cell r="H145">
            <v>0</v>
          </cell>
          <cell r="I145">
            <v>0</v>
          </cell>
          <cell r="J145">
            <v>0</v>
          </cell>
        </row>
        <row r="146">
          <cell r="H146">
            <v>1</v>
          </cell>
          <cell r="I146">
            <v>1</v>
          </cell>
          <cell r="J146">
            <v>1</v>
          </cell>
        </row>
        <row r="147">
          <cell r="H147">
            <v>5</v>
          </cell>
          <cell r="I147">
            <v>5</v>
          </cell>
          <cell r="J147">
            <v>5</v>
          </cell>
        </row>
        <row r="148">
          <cell r="H148">
            <v>36</v>
          </cell>
          <cell r="I148">
            <v>36</v>
          </cell>
          <cell r="J148">
            <v>36</v>
          </cell>
        </row>
        <row r="149">
          <cell r="H149">
            <v>14</v>
          </cell>
          <cell r="I149">
            <v>14</v>
          </cell>
          <cell r="J149">
            <v>14</v>
          </cell>
        </row>
        <row r="150">
          <cell r="H150">
            <v>3</v>
          </cell>
          <cell r="I150">
            <v>3</v>
          </cell>
          <cell r="J150">
            <v>3</v>
          </cell>
        </row>
        <row r="151">
          <cell r="H151">
            <v>3</v>
          </cell>
          <cell r="I151">
            <v>3</v>
          </cell>
          <cell r="J151">
            <v>3</v>
          </cell>
        </row>
        <row r="152">
          <cell r="H152">
            <v>3</v>
          </cell>
          <cell r="I152">
            <v>3</v>
          </cell>
          <cell r="J152">
            <v>3</v>
          </cell>
        </row>
        <row r="153">
          <cell r="H153">
            <v>5</v>
          </cell>
          <cell r="I153">
            <v>5</v>
          </cell>
          <cell r="J153">
            <v>5</v>
          </cell>
        </row>
        <row r="154">
          <cell r="H154">
            <v>5</v>
          </cell>
          <cell r="I154">
            <v>5</v>
          </cell>
          <cell r="J154">
            <v>5</v>
          </cell>
        </row>
        <row r="155">
          <cell r="H155">
            <v>3</v>
          </cell>
          <cell r="I155">
            <v>3</v>
          </cell>
          <cell r="J155">
            <v>3</v>
          </cell>
        </row>
        <row r="156">
          <cell r="H156">
            <v>8530</v>
          </cell>
          <cell r="I156">
            <v>8530</v>
          </cell>
          <cell r="J156">
            <v>8530</v>
          </cell>
        </row>
      </sheetData>
      <sheetData sheetId="18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 t="str">
            <v>Total general</v>
          </cell>
        </row>
        <row r="4">
          <cell r="G4" t="str">
            <v>04101-LA SERENA</v>
          </cell>
          <cell r="H4">
            <v>782</v>
          </cell>
          <cell r="I4">
            <v>1234</v>
          </cell>
          <cell r="J4">
            <v>1059</v>
          </cell>
          <cell r="K4">
            <v>689</v>
          </cell>
          <cell r="L4">
            <v>1069</v>
          </cell>
          <cell r="M4">
            <v>888</v>
          </cell>
          <cell r="N4">
            <v>1032</v>
          </cell>
          <cell r="O4">
            <v>1278</v>
          </cell>
          <cell r="P4">
            <v>1217</v>
          </cell>
          <cell r="Q4">
            <v>9248</v>
          </cell>
        </row>
        <row r="5">
          <cell r="G5" t="str">
            <v>105300-CES. CARDENAL CARO</v>
          </cell>
          <cell r="I5">
            <v>328</v>
          </cell>
          <cell r="J5">
            <v>229</v>
          </cell>
          <cell r="K5">
            <v>123</v>
          </cell>
          <cell r="L5">
            <v>249</v>
          </cell>
          <cell r="M5">
            <v>132</v>
          </cell>
          <cell r="N5">
            <v>287</v>
          </cell>
          <cell r="O5">
            <v>350</v>
          </cell>
          <cell r="P5">
            <v>281</v>
          </cell>
          <cell r="Q5">
            <v>1979</v>
          </cell>
        </row>
        <row r="6">
          <cell r="G6" t="str">
            <v>105301-CES. LAS COMPAÑIAS</v>
          </cell>
          <cell r="H6">
            <v>215</v>
          </cell>
          <cell r="I6">
            <v>181</v>
          </cell>
          <cell r="J6">
            <v>146</v>
          </cell>
          <cell r="K6">
            <v>125</v>
          </cell>
          <cell r="L6">
            <v>168</v>
          </cell>
          <cell r="M6">
            <v>129</v>
          </cell>
          <cell r="N6">
            <v>145</v>
          </cell>
          <cell r="O6">
            <v>222</v>
          </cell>
          <cell r="P6">
            <v>180</v>
          </cell>
          <cell r="Q6">
            <v>1511</v>
          </cell>
        </row>
        <row r="7">
          <cell r="G7" t="str">
            <v>105302-CES. PEDRO AGUIRRE C.</v>
          </cell>
          <cell r="H7">
            <v>48</v>
          </cell>
          <cell r="I7">
            <v>120</v>
          </cell>
          <cell r="J7">
            <v>46</v>
          </cell>
          <cell r="K7">
            <v>63</v>
          </cell>
          <cell r="L7">
            <v>72</v>
          </cell>
          <cell r="M7">
            <v>99</v>
          </cell>
          <cell r="N7">
            <v>142</v>
          </cell>
          <cell r="O7">
            <v>232</v>
          </cell>
          <cell r="P7">
            <v>196</v>
          </cell>
          <cell r="Q7">
            <v>1018</v>
          </cell>
        </row>
        <row r="8">
          <cell r="G8" t="str">
            <v>105313-CES. SCHAFFHAUSER</v>
          </cell>
          <cell r="H8">
            <v>177</v>
          </cell>
          <cell r="I8">
            <v>314</v>
          </cell>
          <cell r="J8">
            <v>362</v>
          </cell>
          <cell r="K8">
            <v>128</v>
          </cell>
          <cell r="L8">
            <v>248</v>
          </cell>
          <cell r="M8">
            <v>253</v>
          </cell>
          <cell r="N8">
            <v>118</v>
          </cell>
          <cell r="O8">
            <v>113</v>
          </cell>
          <cell r="P8">
            <v>253</v>
          </cell>
          <cell r="Q8">
            <v>1966</v>
          </cell>
        </row>
        <row r="9">
          <cell r="G9" t="str">
            <v>105319-CES. CARDENAL R.S.H.</v>
          </cell>
          <cell r="H9">
            <v>93</v>
          </cell>
          <cell r="I9">
            <v>78</v>
          </cell>
          <cell r="J9">
            <v>41</v>
          </cell>
          <cell r="K9">
            <v>83</v>
          </cell>
          <cell r="L9">
            <v>85</v>
          </cell>
          <cell r="M9">
            <v>55</v>
          </cell>
          <cell r="N9">
            <v>69</v>
          </cell>
          <cell r="O9">
            <v>137</v>
          </cell>
          <cell r="P9">
            <v>54</v>
          </cell>
          <cell r="Q9">
            <v>695</v>
          </cell>
        </row>
        <row r="10">
          <cell r="G10" t="str">
            <v>105325-CESFAM JUAN PABLO II</v>
          </cell>
          <cell r="H10">
            <v>141</v>
          </cell>
          <cell r="I10">
            <v>101</v>
          </cell>
          <cell r="J10">
            <v>121</v>
          </cell>
          <cell r="K10">
            <v>67</v>
          </cell>
          <cell r="L10">
            <v>119</v>
          </cell>
          <cell r="M10">
            <v>62</v>
          </cell>
          <cell r="N10">
            <v>124</v>
          </cell>
          <cell r="O10">
            <v>118</v>
          </cell>
          <cell r="P10">
            <v>134</v>
          </cell>
          <cell r="Q10">
            <v>987</v>
          </cell>
        </row>
        <row r="11">
          <cell r="G11" t="str">
            <v>105400-P.S.R. ALGARROBITO            </v>
          </cell>
          <cell r="H11">
            <v>30</v>
          </cell>
          <cell r="I11">
            <v>53</v>
          </cell>
          <cell r="J11">
            <v>27</v>
          </cell>
          <cell r="K11">
            <v>18</v>
          </cell>
          <cell r="L11">
            <v>22</v>
          </cell>
          <cell r="M11">
            <v>21</v>
          </cell>
          <cell r="N11">
            <v>12</v>
          </cell>
          <cell r="O11">
            <v>27</v>
          </cell>
          <cell r="P11">
            <v>17</v>
          </cell>
          <cell r="Q11">
            <v>227</v>
          </cell>
        </row>
        <row r="12">
          <cell r="G12" t="str">
            <v>105401-P.S.R. LAS ROJAS</v>
          </cell>
          <cell r="H12">
            <v>2</v>
          </cell>
          <cell r="I12">
            <v>9</v>
          </cell>
          <cell r="J12">
            <v>16</v>
          </cell>
          <cell r="K12">
            <v>5</v>
          </cell>
          <cell r="L12">
            <v>12</v>
          </cell>
          <cell r="M12">
            <v>28</v>
          </cell>
          <cell r="N12">
            <v>14</v>
          </cell>
          <cell r="O12">
            <v>5</v>
          </cell>
          <cell r="P12">
            <v>15</v>
          </cell>
          <cell r="Q12">
            <v>106</v>
          </cell>
        </row>
        <row r="13">
          <cell r="G13" t="str">
            <v>105402-P.S.R. EL ROMERO</v>
          </cell>
          <cell r="H13">
            <v>13</v>
          </cell>
          <cell r="I13">
            <v>5</v>
          </cell>
          <cell r="J13">
            <v>7</v>
          </cell>
          <cell r="K13">
            <v>14</v>
          </cell>
          <cell r="L13">
            <v>17</v>
          </cell>
          <cell r="M13">
            <v>25</v>
          </cell>
          <cell r="N13">
            <v>18</v>
          </cell>
          <cell r="O13">
            <v>8</v>
          </cell>
          <cell r="P13">
            <v>17</v>
          </cell>
          <cell r="Q13">
            <v>124</v>
          </cell>
        </row>
        <row r="14">
          <cell r="G14" t="str">
            <v>105499-P.S.R. LAMBERT</v>
          </cell>
          <cell r="H14">
            <v>6</v>
          </cell>
          <cell r="I14">
            <v>2</v>
          </cell>
          <cell r="J14">
            <v>13</v>
          </cell>
          <cell r="K14">
            <v>4</v>
          </cell>
          <cell r="L14">
            <v>24</v>
          </cell>
          <cell r="M14">
            <v>36</v>
          </cell>
          <cell r="N14">
            <v>25</v>
          </cell>
          <cell r="O14">
            <v>2</v>
          </cell>
          <cell r="P14">
            <v>26</v>
          </cell>
          <cell r="Q14">
            <v>138</v>
          </cell>
        </row>
        <row r="15">
          <cell r="G15" t="str">
            <v>105700-CECOF VILLA EL INDIO</v>
          </cell>
          <cell r="H15">
            <v>27</v>
          </cell>
          <cell r="I15">
            <v>23</v>
          </cell>
          <cell r="J15">
            <v>35</v>
          </cell>
          <cell r="K15">
            <v>30</v>
          </cell>
          <cell r="L15">
            <v>26</v>
          </cell>
          <cell r="M15">
            <v>32</v>
          </cell>
          <cell r="N15">
            <v>50</v>
          </cell>
          <cell r="O15">
            <v>42</v>
          </cell>
          <cell r="P15">
            <v>17</v>
          </cell>
          <cell r="Q15">
            <v>282</v>
          </cell>
        </row>
        <row r="16">
          <cell r="G16" t="str">
            <v>105701-CECOF VILLA ALEMANIA</v>
          </cell>
          <cell r="H16">
            <v>11</v>
          </cell>
          <cell r="I16">
            <v>7</v>
          </cell>
          <cell r="J16">
            <v>6</v>
          </cell>
          <cell r="K16">
            <v>20</v>
          </cell>
          <cell r="L16">
            <v>14</v>
          </cell>
          <cell r="M16">
            <v>7</v>
          </cell>
          <cell r="N16">
            <v>12</v>
          </cell>
          <cell r="O16">
            <v>18</v>
          </cell>
          <cell r="P16">
            <v>19</v>
          </cell>
          <cell r="Q16">
            <v>114</v>
          </cell>
        </row>
        <row r="17">
          <cell r="G17" t="str">
            <v>105702-CECOF VILLA LAMBERT</v>
          </cell>
          <cell r="H17">
            <v>19</v>
          </cell>
          <cell r="I17">
            <v>13</v>
          </cell>
          <cell r="J17">
            <v>10</v>
          </cell>
          <cell r="K17">
            <v>9</v>
          </cell>
          <cell r="L17">
            <v>13</v>
          </cell>
          <cell r="M17">
            <v>9</v>
          </cell>
          <cell r="N17">
            <v>16</v>
          </cell>
          <cell r="O17">
            <v>4</v>
          </cell>
          <cell r="P17">
            <v>8</v>
          </cell>
          <cell r="Q17">
            <v>101</v>
          </cell>
        </row>
        <row r="18">
          <cell r="G18" t="str">
            <v>04102-COQUIMBO</v>
          </cell>
          <cell r="H18">
            <v>1439</v>
          </cell>
          <cell r="I18">
            <v>1331</v>
          </cell>
          <cell r="J18">
            <v>1257</v>
          </cell>
          <cell r="K18">
            <v>1420</v>
          </cell>
          <cell r="L18">
            <v>1609</v>
          </cell>
          <cell r="M18">
            <v>1143</v>
          </cell>
          <cell r="N18">
            <v>1058</v>
          </cell>
          <cell r="O18">
            <v>1044</v>
          </cell>
          <cell r="P18">
            <v>996</v>
          </cell>
          <cell r="Q18">
            <v>11297</v>
          </cell>
        </row>
        <row r="19">
          <cell r="G19" t="str">
            <v>105101-HOSPITAL COQUIMBO</v>
          </cell>
          <cell r="N19">
            <v>14</v>
          </cell>
          <cell r="Q19">
            <v>14</v>
          </cell>
        </row>
        <row r="20">
          <cell r="G20" t="str">
            <v>105303-CES. SAN JUAN</v>
          </cell>
          <cell r="H20">
            <v>271</v>
          </cell>
          <cell r="I20">
            <v>237</v>
          </cell>
          <cell r="J20">
            <v>84</v>
          </cell>
          <cell r="K20">
            <v>551</v>
          </cell>
          <cell r="L20">
            <v>712</v>
          </cell>
          <cell r="M20">
            <v>403</v>
          </cell>
          <cell r="N20">
            <v>381</v>
          </cell>
          <cell r="O20">
            <v>368</v>
          </cell>
          <cell r="P20">
            <v>319</v>
          </cell>
          <cell r="Q20">
            <v>3326</v>
          </cell>
        </row>
        <row r="21">
          <cell r="G21" t="str">
            <v>105304-CES. SANTA CECILIA</v>
          </cell>
          <cell r="H21">
            <v>241</v>
          </cell>
          <cell r="I21">
            <v>246</v>
          </cell>
          <cell r="J21">
            <v>264</v>
          </cell>
          <cell r="K21">
            <v>201</v>
          </cell>
          <cell r="L21">
            <v>286</v>
          </cell>
          <cell r="M21">
            <v>207</v>
          </cell>
          <cell r="N21">
            <v>145</v>
          </cell>
          <cell r="O21">
            <v>201</v>
          </cell>
          <cell r="P21">
            <v>275</v>
          </cell>
          <cell r="Q21">
            <v>2066</v>
          </cell>
        </row>
        <row r="22">
          <cell r="G22" t="str">
            <v>105305-CES. TIERRAS BLANCAS</v>
          </cell>
          <cell r="H22">
            <v>396</v>
          </cell>
          <cell r="I22">
            <v>359</v>
          </cell>
          <cell r="J22">
            <v>397</v>
          </cell>
          <cell r="K22">
            <v>272</v>
          </cell>
          <cell r="L22">
            <v>208</v>
          </cell>
          <cell r="M22">
            <v>158</v>
          </cell>
          <cell r="N22">
            <v>146</v>
          </cell>
          <cell r="O22">
            <v>153</v>
          </cell>
          <cell r="P22">
            <v>130</v>
          </cell>
          <cell r="Q22">
            <v>2219</v>
          </cell>
        </row>
        <row r="23">
          <cell r="G23" t="str">
            <v>105321-CES. RURAL  TONGOY</v>
          </cell>
          <cell r="H23">
            <v>76</v>
          </cell>
          <cell r="I23">
            <v>29</v>
          </cell>
          <cell r="J23">
            <v>46</v>
          </cell>
          <cell r="K23">
            <v>43</v>
          </cell>
          <cell r="L23">
            <v>39</v>
          </cell>
          <cell r="M23">
            <v>16</v>
          </cell>
          <cell r="N23">
            <v>24</v>
          </cell>
          <cell r="O23">
            <v>20</v>
          </cell>
          <cell r="P23">
            <v>14</v>
          </cell>
          <cell r="Q23">
            <v>307</v>
          </cell>
        </row>
        <row r="24">
          <cell r="G24" t="str">
            <v>105323-CES. DR. SERGIO AGUILAR</v>
          </cell>
          <cell r="H24">
            <v>352</v>
          </cell>
          <cell r="I24">
            <v>416</v>
          </cell>
          <cell r="J24">
            <v>338</v>
          </cell>
          <cell r="K24">
            <v>250</v>
          </cell>
          <cell r="L24">
            <v>242</v>
          </cell>
          <cell r="M24">
            <v>270</v>
          </cell>
          <cell r="N24">
            <v>261</v>
          </cell>
          <cell r="O24">
            <v>138</v>
          </cell>
          <cell r="P24">
            <v>161</v>
          </cell>
          <cell r="Q24">
            <v>2428</v>
          </cell>
        </row>
        <row r="25">
          <cell r="G25" t="str">
            <v>105404-P.S.R. EL TANGUE                         </v>
          </cell>
          <cell r="H25">
            <v>1</v>
          </cell>
          <cell r="J25">
            <v>12</v>
          </cell>
          <cell r="L25">
            <v>15</v>
          </cell>
          <cell r="M25">
            <v>7</v>
          </cell>
          <cell r="N25">
            <v>16</v>
          </cell>
          <cell r="O25">
            <v>22</v>
          </cell>
          <cell r="P25">
            <v>21</v>
          </cell>
          <cell r="Q25">
            <v>94</v>
          </cell>
        </row>
        <row r="26">
          <cell r="G26" t="str">
            <v>105405-P.S.R. GUANAQUEROS</v>
          </cell>
          <cell r="H26">
            <v>22</v>
          </cell>
          <cell r="I26">
            <v>8</v>
          </cell>
          <cell r="J26">
            <v>2</v>
          </cell>
          <cell r="K26">
            <v>12</v>
          </cell>
          <cell r="L26">
            <v>35</v>
          </cell>
          <cell r="M26">
            <v>1</v>
          </cell>
          <cell r="N26">
            <v>1</v>
          </cell>
          <cell r="O26">
            <v>63</v>
          </cell>
          <cell r="P26">
            <v>8</v>
          </cell>
          <cell r="Q26">
            <v>152</v>
          </cell>
        </row>
        <row r="27">
          <cell r="G27" t="str">
            <v>105406-P.S.R. PAN DE AZUCAR</v>
          </cell>
          <cell r="H27">
            <v>59</v>
          </cell>
          <cell r="I27">
            <v>29</v>
          </cell>
          <cell r="J27">
            <v>45</v>
          </cell>
          <cell r="K27">
            <v>64</v>
          </cell>
          <cell r="L27">
            <v>38</v>
          </cell>
          <cell r="M27">
            <v>52</v>
          </cell>
          <cell r="N27">
            <v>54</v>
          </cell>
          <cell r="O27">
            <v>56</v>
          </cell>
          <cell r="P27">
            <v>43</v>
          </cell>
          <cell r="Q27">
            <v>440</v>
          </cell>
        </row>
        <row r="28">
          <cell r="G28" t="str">
            <v>105407-P.S.R. TAMBILLOS</v>
          </cell>
          <cell r="H28">
            <v>1</v>
          </cell>
          <cell r="J28">
            <v>3</v>
          </cell>
          <cell r="L28">
            <v>5</v>
          </cell>
          <cell r="M28">
            <v>5</v>
          </cell>
          <cell r="Q28">
            <v>14</v>
          </cell>
        </row>
        <row r="29">
          <cell r="G29" t="str">
            <v>105705-CECOF EL ALBA</v>
          </cell>
          <cell r="H29">
            <v>20</v>
          </cell>
          <cell r="I29">
            <v>7</v>
          </cell>
          <cell r="J29">
            <v>66</v>
          </cell>
          <cell r="K29">
            <v>27</v>
          </cell>
          <cell r="L29">
            <v>29</v>
          </cell>
          <cell r="M29">
            <v>24</v>
          </cell>
          <cell r="N29">
            <v>16</v>
          </cell>
          <cell r="O29">
            <v>23</v>
          </cell>
          <cell r="P29">
            <v>25</v>
          </cell>
          <cell r="Q29">
            <v>237</v>
          </cell>
        </row>
        <row r="30">
          <cell r="G30" t="str">
            <v>04103-ANDACOLLO</v>
          </cell>
          <cell r="H30">
            <v>146</v>
          </cell>
          <cell r="I30">
            <v>149</v>
          </cell>
          <cell r="J30">
            <v>156</v>
          </cell>
          <cell r="K30">
            <v>178</v>
          </cell>
          <cell r="L30">
            <v>131</v>
          </cell>
          <cell r="M30">
            <v>132</v>
          </cell>
          <cell r="N30">
            <v>120</v>
          </cell>
          <cell r="O30">
            <v>150</v>
          </cell>
          <cell r="P30">
            <v>164</v>
          </cell>
          <cell r="Q30">
            <v>1326</v>
          </cell>
        </row>
        <row r="31">
          <cell r="G31" t="str">
            <v>105106-HOSPITAL ANDACOLLO</v>
          </cell>
          <cell r="H31">
            <v>146</v>
          </cell>
          <cell r="I31">
            <v>149</v>
          </cell>
          <cell r="J31">
            <v>156</v>
          </cell>
          <cell r="K31">
            <v>178</v>
          </cell>
          <cell r="L31">
            <v>131</v>
          </cell>
          <cell r="M31">
            <v>132</v>
          </cell>
          <cell r="N31">
            <v>120</v>
          </cell>
          <cell r="O31">
            <v>150</v>
          </cell>
          <cell r="P31">
            <v>164</v>
          </cell>
          <cell r="Q31">
            <v>1326</v>
          </cell>
        </row>
        <row r="32">
          <cell r="G32" t="str">
            <v>04104-LA HIGUERA</v>
          </cell>
          <cell r="H32">
            <v>76</v>
          </cell>
          <cell r="I32">
            <v>45</v>
          </cell>
          <cell r="J32">
            <v>34</v>
          </cell>
          <cell r="K32">
            <v>24</v>
          </cell>
          <cell r="L32">
            <v>29</v>
          </cell>
          <cell r="M32">
            <v>24</v>
          </cell>
          <cell r="N32">
            <v>30</v>
          </cell>
          <cell r="O32">
            <v>35</v>
          </cell>
          <cell r="P32">
            <v>9</v>
          </cell>
          <cell r="Q32">
            <v>306</v>
          </cell>
        </row>
        <row r="33">
          <cell r="G33" t="str">
            <v>105314-CES. LA HIGUERA</v>
          </cell>
          <cell r="H33">
            <v>25</v>
          </cell>
          <cell r="I33">
            <v>24</v>
          </cell>
          <cell r="J33">
            <v>5</v>
          </cell>
          <cell r="K33">
            <v>7</v>
          </cell>
          <cell r="L33">
            <v>3</v>
          </cell>
          <cell r="M33">
            <v>10</v>
          </cell>
          <cell r="N33">
            <v>11</v>
          </cell>
          <cell r="O33">
            <v>18</v>
          </cell>
          <cell r="P33">
            <v>6</v>
          </cell>
          <cell r="Q33">
            <v>109</v>
          </cell>
        </row>
        <row r="34">
          <cell r="G34" t="str">
            <v>105500-P.S.R. CALETA HORNOS        </v>
          </cell>
          <cell r="H34">
            <v>22</v>
          </cell>
          <cell r="I34">
            <v>10</v>
          </cell>
          <cell r="J34">
            <v>16</v>
          </cell>
          <cell r="K34">
            <v>7</v>
          </cell>
          <cell r="L34">
            <v>15</v>
          </cell>
          <cell r="M34">
            <v>4</v>
          </cell>
          <cell r="N34">
            <v>10</v>
          </cell>
          <cell r="O34">
            <v>6</v>
          </cell>
          <cell r="P34">
            <v>2</v>
          </cell>
          <cell r="Q34">
            <v>92</v>
          </cell>
        </row>
        <row r="35">
          <cell r="G35" t="str">
            <v>105505-P.S.R. LOS CHOROS</v>
          </cell>
          <cell r="H35">
            <v>10</v>
          </cell>
          <cell r="I35">
            <v>4</v>
          </cell>
          <cell r="J35">
            <v>2</v>
          </cell>
          <cell r="K35">
            <v>4</v>
          </cell>
          <cell r="L35">
            <v>4</v>
          </cell>
          <cell r="M35">
            <v>4</v>
          </cell>
          <cell r="N35">
            <v>4</v>
          </cell>
          <cell r="O35">
            <v>5</v>
          </cell>
          <cell r="Q35">
            <v>37</v>
          </cell>
        </row>
        <row r="36">
          <cell r="G36" t="str">
            <v>105506-P.S.R. EL TRAPICHE</v>
          </cell>
          <cell r="H36">
            <v>19</v>
          </cell>
          <cell r="I36">
            <v>7</v>
          </cell>
          <cell r="J36">
            <v>11</v>
          </cell>
          <cell r="K36">
            <v>6</v>
          </cell>
          <cell r="L36">
            <v>7</v>
          </cell>
          <cell r="M36">
            <v>6</v>
          </cell>
          <cell r="N36">
            <v>5</v>
          </cell>
          <cell r="O36">
            <v>6</v>
          </cell>
          <cell r="P36">
            <v>1</v>
          </cell>
          <cell r="Q36">
            <v>68</v>
          </cell>
        </row>
        <row r="37">
          <cell r="G37" t="str">
            <v>04105-PAIHUANO</v>
          </cell>
          <cell r="H37">
            <v>49</v>
          </cell>
          <cell r="I37">
            <v>20</v>
          </cell>
          <cell r="J37">
            <v>37</v>
          </cell>
          <cell r="K37">
            <v>21</v>
          </cell>
          <cell r="L37">
            <v>53</v>
          </cell>
          <cell r="M37">
            <v>33</v>
          </cell>
          <cell r="N37">
            <v>57</v>
          </cell>
          <cell r="O37">
            <v>38</v>
          </cell>
          <cell r="P37">
            <v>48</v>
          </cell>
          <cell r="Q37">
            <v>356</v>
          </cell>
        </row>
        <row r="38">
          <cell r="G38" t="str">
            <v>105306-CES. PAIHUANO</v>
          </cell>
          <cell r="H38">
            <v>44</v>
          </cell>
          <cell r="I38">
            <v>16</v>
          </cell>
          <cell r="J38">
            <v>33</v>
          </cell>
          <cell r="K38">
            <v>15</v>
          </cell>
          <cell r="L38">
            <v>44</v>
          </cell>
          <cell r="M38">
            <v>18</v>
          </cell>
          <cell r="N38">
            <v>23</v>
          </cell>
          <cell r="O38">
            <v>22</v>
          </cell>
          <cell r="P38">
            <v>26</v>
          </cell>
          <cell r="Q38">
            <v>241</v>
          </cell>
        </row>
        <row r="39">
          <cell r="G39" t="str">
            <v>105475-P.S.R. HORCON</v>
          </cell>
          <cell r="H39">
            <v>4</v>
          </cell>
          <cell r="L39">
            <v>3</v>
          </cell>
          <cell r="M39">
            <v>5</v>
          </cell>
          <cell r="N39">
            <v>16</v>
          </cell>
          <cell r="O39">
            <v>3</v>
          </cell>
          <cell r="P39">
            <v>4</v>
          </cell>
          <cell r="Q39">
            <v>35</v>
          </cell>
        </row>
        <row r="40">
          <cell r="G40" t="str">
            <v>105476-P.S.R. MONTE GRANDE</v>
          </cell>
          <cell r="I40">
            <v>2</v>
          </cell>
          <cell r="K40">
            <v>1</v>
          </cell>
          <cell r="M40">
            <v>1</v>
          </cell>
          <cell r="N40">
            <v>6</v>
          </cell>
          <cell r="P40">
            <v>6</v>
          </cell>
          <cell r="Q40">
            <v>16</v>
          </cell>
        </row>
        <row r="41">
          <cell r="G41" t="str">
            <v>105477-P.S.R. PISCO ELQUI</v>
          </cell>
          <cell r="H41">
            <v>1</v>
          </cell>
          <cell r="I41">
            <v>2</v>
          </cell>
          <cell r="J41">
            <v>4</v>
          </cell>
          <cell r="K41">
            <v>5</v>
          </cell>
          <cell r="L41">
            <v>6</v>
          </cell>
          <cell r="M41">
            <v>9</v>
          </cell>
          <cell r="N41">
            <v>12</v>
          </cell>
          <cell r="O41">
            <v>13</v>
          </cell>
          <cell r="P41">
            <v>12</v>
          </cell>
          <cell r="Q41">
            <v>64</v>
          </cell>
        </row>
        <row r="42">
          <cell r="G42" t="str">
            <v>04106-VICUÑA</v>
          </cell>
          <cell r="H42">
            <v>159</v>
          </cell>
          <cell r="I42">
            <v>159</v>
          </cell>
          <cell r="J42">
            <v>188</v>
          </cell>
          <cell r="K42">
            <v>199</v>
          </cell>
          <cell r="L42">
            <v>209</v>
          </cell>
          <cell r="M42">
            <v>142</v>
          </cell>
          <cell r="N42">
            <v>177</v>
          </cell>
          <cell r="O42">
            <v>257</v>
          </cell>
          <cell r="P42">
            <v>254</v>
          </cell>
          <cell r="Q42">
            <v>1744</v>
          </cell>
        </row>
        <row r="43">
          <cell r="G43" t="str">
            <v>105107-HOSPITAL VICUÑA</v>
          </cell>
          <cell r="H43">
            <v>25</v>
          </cell>
          <cell r="I43">
            <v>52</v>
          </cell>
          <cell r="J43">
            <v>69</v>
          </cell>
          <cell r="K43">
            <v>43</v>
          </cell>
          <cell r="L43">
            <v>41</v>
          </cell>
          <cell r="M43">
            <v>15</v>
          </cell>
          <cell r="N43">
            <v>33</v>
          </cell>
          <cell r="O43">
            <v>43</v>
          </cell>
          <cell r="P43">
            <v>32</v>
          </cell>
          <cell r="Q43">
            <v>353</v>
          </cell>
        </row>
        <row r="44">
          <cell r="G44" t="str">
            <v>105467-P.S.R. DIAGUITAS</v>
          </cell>
          <cell r="H44">
            <v>6</v>
          </cell>
          <cell r="I44">
            <v>6</v>
          </cell>
          <cell r="J44">
            <v>10</v>
          </cell>
          <cell r="K44">
            <v>10</v>
          </cell>
          <cell r="L44">
            <v>17</v>
          </cell>
          <cell r="M44">
            <v>15</v>
          </cell>
          <cell r="N44">
            <v>6</v>
          </cell>
          <cell r="O44">
            <v>6</v>
          </cell>
          <cell r="P44">
            <v>19</v>
          </cell>
          <cell r="Q44">
            <v>95</v>
          </cell>
        </row>
        <row r="45">
          <cell r="G45" t="str">
            <v>105468-P.S.R. EL MOLLE</v>
          </cell>
          <cell r="H45">
            <v>7</v>
          </cell>
          <cell r="I45">
            <v>4</v>
          </cell>
          <cell r="K45">
            <v>28</v>
          </cell>
          <cell r="L45">
            <v>8</v>
          </cell>
          <cell r="M45">
            <v>3</v>
          </cell>
          <cell r="N45">
            <v>18</v>
          </cell>
          <cell r="O45">
            <v>26</v>
          </cell>
          <cell r="P45">
            <v>13</v>
          </cell>
          <cell r="Q45">
            <v>107</v>
          </cell>
        </row>
        <row r="46">
          <cell r="G46" t="str">
            <v>105469-P.S.R. EL TAMBO</v>
          </cell>
          <cell r="H46">
            <v>13</v>
          </cell>
          <cell r="I46">
            <v>19</v>
          </cell>
          <cell r="J46">
            <v>28</v>
          </cell>
          <cell r="K46">
            <v>25</v>
          </cell>
          <cell r="L46">
            <v>10</v>
          </cell>
          <cell r="M46">
            <v>6</v>
          </cell>
          <cell r="N46">
            <v>8</v>
          </cell>
          <cell r="O46">
            <v>5</v>
          </cell>
          <cell r="P46">
            <v>10</v>
          </cell>
          <cell r="Q46">
            <v>124</v>
          </cell>
        </row>
        <row r="47">
          <cell r="G47" t="str">
            <v>105470-P.S.R. HUANTA</v>
          </cell>
          <cell r="H47">
            <v>7</v>
          </cell>
          <cell r="I47">
            <v>4</v>
          </cell>
          <cell r="J47">
            <v>3</v>
          </cell>
          <cell r="K47">
            <v>17</v>
          </cell>
          <cell r="L47">
            <v>21</v>
          </cell>
          <cell r="M47">
            <v>18</v>
          </cell>
          <cell r="N47">
            <v>19</v>
          </cell>
          <cell r="O47">
            <v>18</v>
          </cell>
          <cell r="P47">
            <v>24</v>
          </cell>
          <cell r="Q47">
            <v>131</v>
          </cell>
        </row>
        <row r="48">
          <cell r="G48" t="str">
            <v>105471-P.S.R. PERALILLO</v>
          </cell>
          <cell r="H48">
            <v>36</v>
          </cell>
          <cell r="I48">
            <v>13</v>
          </cell>
          <cell r="J48">
            <v>23</v>
          </cell>
          <cell r="K48">
            <v>14</v>
          </cell>
          <cell r="L48">
            <v>28</v>
          </cell>
          <cell r="M48">
            <v>17</v>
          </cell>
          <cell r="N48">
            <v>22</v>
          </cell>
          <cell r="O48">
            <v>36</v>
          </cell>
          <cell r="P48">
            <v>29</v>
          </cell>
          <cell r="Q48">
            <v>218</v>
          </cell>
        </row>
        <row r="49">
          <cell r="G49" t="str">
            <v>105472-P.S.R. RIVADAVIA</v>
          </cell>
          <cell r="H49">
            <v>9</v>
          </cell>
          <cell r="I49">
            <v>7</v>
          </cell>
          <cell r="J49">
            <v>8</v>
          </cell>
          <cell r="K49">
            <v>9</v>
          </cell>
          <cell r="L49">
            <v>14</v>
          </cell>
          <cell r="M49">
            <v>10</v>
          </cell>
          <cell r="N49">
            <v>10</v>
          </cell>
          <cell r="O49">
            <v>13</v>
          </cell>
          <cell r="P49">
            <v>15</v>
          </cell>
          <cell r="Q49">
            <v>95</v>
          </cell>
        </row>
        <row r="50">
          <cell r="G50" t="str">
            <v>105473-P.S.R. TALCUNA</v>
          </cell>
          <cell r="H50">
            <v>3</v>
          </cell>
          <cell r="I50">
            <v>21</v>
          </cell>
          <cell r="J50">
            <v>8</v>
          </cell>
          <cell r="K50">
            <v>12</v>
          </cell>
          <cell r="L50">
            <v>7</v>
          </cell>
          <cell r="M50">
            <v>4</v>
          </cell>
          <cell r="O50">
            <v>1</v>
          </cell>
          <cell r="P50">
            <v>14</v>
          </cell>
          <cell r="Q50">
            <v>70</v>
          </cell>
        </row>
        <row r="51">
          <cell r="G51" t="str">
            <v>105474-P.S.R. CHAPILCA</v>
          </cell>
          <cell r="H51">
            <v>6</v>
          </cell>
          <cell r="J51">
            <v>7</v>
          </cell>
          <cell r="K51">
            <v>3</v>
          </cell>
          <cell r="L51">
            <v>6</v>
          </cell>
          <cell r="M51">
            <v>6</v>
          </cell>
          <cell r="N51">
            <v>3</v>
          </cell>
          <cell r="O51">
            <v>6</v>
          </cell>
          <cell r="P51">
            <v>4</v>
          </cell>
          <cell r="Q51">
            <v>41</v>
          </cell>
        </row>
        <row r="52">
          <cell r="G52" t="str">
            <v>105502-P.S.R. CALINGASTA</v>
          </cell>
          <cell r="H52">
            <v>41</v>
          </cell>
          <cell r="I52">
            <v>29</v>
          </cell>
          <cell r="J52">
            <v>19</v>
          </cell>
          <cell r="K52">
            <v>23</v>
          </cell>
          <cell r="L52">
            <v>43</v>
          </cell>
          <cell r="M52">
            <v>43</v>
          </cell>
          <cell r="N52">
            <v>52</v>
          </cell>
          <cell r="O52">
            <v>91</v>
          </cell>
          <cell r="P52">
            <v>91</v>
          </cell>
          <cell r="Q52">
            <v>432</v>
          </cell>
        </row>
        <row r="53">
          <cell r="G53" t="str">
            <v>105509-P.S.R. GUALLIGUAICA</v>
          </cell>
          <cell r="H53">
            <v>6</v>
          </cell>
          <cell r="I53">
            <v>4</v>
          </cell>
          <cell r="J53">
            <v>13</v>
          </cell>
          <cell r="K53">
            <v>15</v>
          </cell>
          <cell r="L53">
            <v>14</v>
          </cell>
          <cell r="M53">
            <v>5</v>
          </cell>
          <cell r="N53">
            <v>6</v>
          </cell>
          <cell r="O53">
            <v>12</v>
          </cell>
          <cell r="P53">
            <v>3</v>
          </cell>
          <cell r="Q53">
            <v>78</v>
          </cell>
        </row>
        <row r="54">
          <cell r="G54" t="str">
            <v>04201-ILLAPEL</v>
          </cell>
          <cell r="H54">
            <v>110</v>
          </cell>
          <cell r="I54">
            <v>175</v>
          </cell>
          <cell r="J54">
            <v>184</v>
          </cell>
          <cell r="K54">
            <v>175</v>
          </cell>
          <cell r="L54">
            <v>253</v>
          </cell>
          <cell r="M54">
            <v>258</v>
          </cell>
          <cell r="N54">
            <v>281</v>
          </cell>
          <cell r="O54">
            <v>282</v>
          </cell>
          <cell r="P54">
            <v>251</v>
          </cell>
          <cell r="Q54">
            <v>1969</v>
          </cell>
        </row>
        <row r="55">
          <cell r="G55" t="str">
            <v>105103-HOSPITAL ILLAPEL</v>
          </cell>
          <cell r="H55">
            <v>88</v>
          </cell>
          <cell r="I55">
            <v>119</v>
          </cell>
          <cell r="J55">
            <v>145</v>
          </cell>
          <cell r="K55">
            <v>130</v>
          </cell>
          <cell r="L55">
            <v>141</v>
          </cell>
          <cell r="M55">
            <v>127</v>
          </cell>
          <cell r="N55">
            <v>132</v>
          </cell>
          <cell r="O55">
            <v>117</v>
          </cell>
          <cell r="P55">
            <v>144</v>
          </cell>
          <cell r="Q55">
            <v>1143</v>
          </cell>
        </row>
        <row r="56">
          <cell r="G56" t="str">
            <v>105326-CESFAM SAN RAFAEL</v>
          </cell>
          <cell r="H56">
            <v>16</v>
          </cell>
          <cell r="I56">
            <v>43</v>
          </cell>
          <cell r="J56">
            <v>24</v>
          </cell>
          <cell r="K56">
            <v>26</v>
          </cell>
          <cell r="L56">
            <v>101</v>
          </cell>
          <cell r="M56">
            <v>126</v>
          </cell>
          <cell r="N56">
            <v>97</v>
          </cell>
          <cell r="O56">
            <v>101</v>
          </cell>
          <cell r="P56">
            <v>78</v>
          </cell>
          <cell r="Q56">
            <v>612</v>
          </cell>
        </row>
        <row r="57">
          <cell r="G57" t="str">
            <v>105443-P.S.R. CARCAMO                   </v>
          </cell>
          <cell r="J57">
            <v>1</v>
          </cell>
          <cell r="K57">
            <v>3</v>
          </cell>
          <cell r="L57">
            <v>1</v>
          </cell>
          <cell r="N57">
            <v>9</v>
          </cell>
          <cell r="O57">
            <v>22</v>
          </cell>
          <cell r="P57">
            <v>3</v>
          </cell>
          <cell r="Q57">
            <v>39</v>
          </cell>
        </row>
        <row r="58">
          <cell r="G58" t="str">
            <v>105444-P.S.R. HUINTIL</v>
          </cell>
          <cell r="I58">
            <v>1</v>
          </cell>
          <cell r="J58">
            <v>1</v>
          </cell>
          <cell r="K58">
            <v>1</v>
          </cell>
          <cell r="N58">
            <v>16</v>
          </cell>
          <cell r="P58">
            <v>1</v>
          </cell>
          <cell r="Q58">
            <v>20</v>
          </cell>
        </row>
        <row r="59">
          <cell r="G59" t="str">
            <v>105445-P.S.R. LIMAHUIDA</v>
          </cell>
          <cell r="H59">
            <v>3</v>
          </cell>
          <cell r="I59">
            <v>3</v>
          </cell>
          <cell r="K59">
            <v>2</v>
          </cell>
          <cell r="L59">
            <v>2</v>
          </cell>
          <cell r="M59">
            <v>4</v>
          </cell>
          <cell r="N59">
            <v>4</v>
          </cell>
          <cell r="O59">
            <v>2</v>
          </cell>
          <cell r="P59">
            <v>3</v>
          </cell>
          <cell r="Q59">
            <v>23</v>
          </cell>
        </row>
        <row r="60">
          <cell r="G60" t="str">
            <v>105446-P.S.R. MATANCILLA</v>
          </cell>
          <cell r="K60">
            <v>1</v>
          </cell>
          <cell r="Q60">
            <v>1</v>
          </cell>
        </row>
        <row r="61">
          <cell r="G61" t="str">
            <v>105447-P.S.R. PERALILLO</v>
          </cell>
          <cell r="I61">
            <v>1</v>
          </cell>
          <cell r="K61">
            <v>1</v>
          </cell>
          <cell r="L61">
            <v>1</v>
          </cell>
          <cell r="N61">
            <v>4</v>
          </cell>
          <cell r="O61">
            <v>6</v>
          </cell>
          <cell r="Q61">
            <v>13</v>
          </cell>
        </row>
        <row r="62">
          <cell r="G62" t="str">
            <v>105448-P.S.R. SANTA VIRGINIA</v>
          </cell>
          <cell r="K62">
            <v>1</v>
          </cell>
          <cell r="O62">
            <v>1</v>
          </cell>
          <cell r="P62">
            <v>3</v>
          </cell>
          <cell r="Q62">
            <v>5</v>
          </cell>
        </row>
        <row r="63">
          <cell r="G63" t="str">
            <v>105449-P.S.R. TUNGA NORTE</v>
          </cell>
          <cell r="K63">
            <v>1</v>
          </cell>
          <cell r="O63">
            <v>2</v>
          </cell>
          <cell r="Q63">
            <v>3</v>
          </cell>
        </row>
        <row r="64">
          <cell r="G64" t="str">
            <v>105485-P.S.R. PLAN DE HORNOS</v>
          </cell>
          <cell r="I64">
            <v>3</v>
          </cell>
          <cell r="J64">
            <v>8</v>
          </cell>
          <cell r="K64">
            <v>2</v>
          </cell>
          <cell r="L64">
            <v>2</v>
          </cell>
          <cell r="N64">
            <v>7</v>
          </cell>
          <cell r="O64">
            <v>6</v>
          </cell>
          <cell r="Q64">
            <v>28</v>
          </cell>
        </row>
        <row r="65">
          <cell r="G65" t="str">
            <v>105486-P.S.R. TUNGA SUR</v>
          </cell>
          <cell r="K65">
            <v>2</v>
          </cell>
          <cell r="O65">
            <v>5</v>
          </cell>
          <cell r="P65">
            <v>5</v>
          </cell>
          <cell r="Q65">
            <v>12</v>
          </cell>
        </row>
        <row r="66">
          <cell r="G66" t="str">
            <v>105487-P.S.R. CAÑAS UNO</v>
          </cell>
          <cell r="K66">
            <v>2</v>
          </cell>
          <cell r="M66">
            <v>1</v>
          </cell>
          <cell r="N66">
            <v>5</v>
          </cell>
          <cell r="O66">
            <v>15</v>
          </cell>
          <cell r="P66">
            <v>12</v>
          </cell>
          <cell r="Q66">
            <v>35</v>
          </cell>
        </row>
        <row r="67">
          <cell r="G67" t="str">
            <v>105496-P.S.R. PINTACURA SUR</v>
          </cell>
          <cell r="H67">
            <v>3</v>
          </cell>
          <cell r="I67">
            <v>5</v>
          </cell>
          <cell r="J67">
            <v>4</v>
          </cell>
          <cell r="K67">
            <v>3</v>
          </cell>
          <cell r="L67">
            <v>5</v>
          </cell>
          <cell r="N67">
            <v>6</v>
          </cell>
          <cell r="O67">
            <v>4</v>
          </cell>
          <cell r="P67">
            <v>2</v>
          </cell>
          <cell r="Q67">
            <v>32</v>
          </cell>
        </row>
        <row r="68">
          <cell r="G68" t="str">
            <v>105504-P.S.R. SOCAVON</v>
          </cell>
          <cell r="J68">
            <v>1</v>
          </cell>
          <cell r="N68">
            <v>1</v>
          </cell>
          <cell r="O68">
            <v>1</v>
          </cell>
          <cell r="Q68">
            <v>3</v>
          </cell>
        </row>
        <row r="69">
          <cell r="G69" t="str">
            <v>04202-CANELA</v>
          </cell>
          <cell r="H69">
            <v>40</v>
          </cell>
          <cell r="I69">
            <v>58</v>
          </cell>
          <cell r="J69">
            <v>89</v>
          </cell>
          <cell r="K69">
            <v>49</v>
          </cell>
          <cell r="L69">
            <v>109</v>
          </cell>
          <cell r="M69">
            <v>79</v>
          </cell>
          <cell r="N69">
            <v>37</v>
          </cell>
          <cell r="O69">
            <v>86</v>
          </cell>
          <cell r="P69">
            <v>55</v>
          </cell>
          <cell r="Q69">
            <v>602</v>
          </cell>
        </row>
        <row r="70">
          <cell r="G70" t="str">
            <v>105309-CES. RURAL CANELA</v>
          </cell>
          <cell r="H70">
            <v>40</v>
          </cell>
          <cell r="I70">
            <v>58</v>
          </cell>
          <cell r="J70">
            <v>89</v>
          </cell>
          <cell r="K70">
            <v>47</v>
          </cell>
          <cell r="L70">
            <v>68</v>
          </cell>
          <cell r="M70">
            <v>45</v>
          </cell>
          <cell r="N70">
            <v>30</v>
          </cell>
          <cell r="O70">
            <v>70</v>
          </cell>
          <cell r="P70">
            <v>55</v>
          </cell>
          <cell r="Q70">
            <v>502</v>
          </cell>
        </row>
        <row r="71">
          <cell r="G71" t="str">
            <v>105450-P.S.R. MINCHA NORTE            </v>
          </cell>
          <cell r="L71">
            <v>29</v>
          </cell>
          <cell r="M71">
            <v>4</v>
          </cell>
          <cell r="N71">
            <v>6</v>
          </cell>
          <cell r="O71">
            <v>8</v>
          </cell>
          <cell r="Q71">
            <v>47</v>
          </cell>
        </row>
        <row r="72">
          <cell r="G72" t="str">
            <v>105482-P.S.R. CANELA ALTA</v>
          </cell>
          <cell r="L72">
            <v>3</v>
          </cell>
          <cell r="Q72">
            <v>3</v>
          </cell>
        </row>
        <row r="73">
          <cell r="G73" t="str">
            <v>105483-P.S.R. LOS RULOS</v>
          </cell>
          <cell r="L73">
            <v>4</v>
          </cell>
          <cell r="Q73">
            <v>4</v>
          </cell>
        </row>
        <row r="74">
          <cell r="G74" t="str">
            <v>105484-P.S.R. HUENTELAUQUEN</v>
          </cell>
          <cell r="L74">
            <v>5</v>
          </cell>
          <cell r="M74">
            <v>30</v>
          </cell>
          <cell r="N74">
            <v>1</v>
          </cell>
          <cell r="O74">
            <v>6</v>
          </cell>
          <cell r="Q74">
            <v>42</v>
          </cell>
        </row>
        <row r="75">
          <cell r="G75" t="str">
            <v>105488-P.S.R. ESPIRITU SANTO</v>
          </cell>
          <cell r="K75">
            <v>2</v>
          </cell>
          <cell r="Q75">
            <v>2</v>
          </cell>
        </row>
        <row r="76">
          <cell r="G76" t="str">
            <v>105493-P.S.R. MINCHA SUR</v>
          </cell>
          <cell r="O76">
            <v>2</v>
          </cell>
          <cell r="Q76">
            <v>2</v>
          </cell>
        </row>
        <row r="77">
          <cell r="G77" t="str">
            <v>04203-LOS VILOS</v>
          </cell>
          <cell r="H77">
            <v>93</v>
          </cell>
          <cell r="I77">
            <v>98</v>
          </cell>
          <cell r="J77">
            <v>149</v>
          </cell>
          <cell r="K77">
            <v>118</v>
          </cell>
          <cell r="L77">
            <v>135</v>
          </cell>
          <cell r="M77">
            <v>117</v>
          </cell>
          <cell r="N77">
            <v>91</v>
          </cell>
          <cell r="O77">
            <v>118</v>
          </cell>
          <cell r="P77">
            <v>255</v>
          </cell>
          <cell r="Q77">
            <v>1174</v>
          </cell>
        </row>
        <row r="78">
          <cell r="G78" t="str">
            <v>105108-HOSPITAL LOS VILOS</v>
          </cell>
          <cell r="H78">
            <v>22</v>
          </cell>
          <cell r="I78">
            <v>59</v>
          </cell>
          <cell r="J78">
            <v>114</v>
          </cell>
          <cell r="K78">
            <v>56</v>
          </cell>
          <cell r="L78">
            <v>50</v>
          </cell>
          <cell r="M78">
            <v>82</v>
          </cell>
          <cell r="N78">
            <v>62</v>
          </cell>
          <cell r="O78">
            <v>54</v>
          </cell>
          <cell r="P78">
            <v>50</v>
          </cell>
          <cell r="Q78">
            <v>549</v>
          </cell>
        </row>
        <row r="79">
          <cell r="G79" t="str">
            <v>105478-P.S.R. CAIMANES                   </v>
          </cell>
          <cell r="H79">
            <v>29</v>
          </cell>
          <cell r="I79">
            <v>20</v>
          </cell>
          <cell r="J79">
            <v>17</v>
          </cell>
          <cell r="K79">
            <v>36</v>
          </cell>
          <cell r="L79">
            <v>36</v>
          </cell>
          <cell r="M79">
            <v>16</v>
          </cell>
          <cell r="N79">
            <v>19</v>
          </cell>
          <cell r="O79">
            <v>25</v>
          </cell>
          <cell r="P79">
            <v>72</v>
          </cell>
          <cell r="Q79">
            <v>270</v>
          </cell>
        </row>
        <row r="80">
          <cell r="G80" t="str">
            <v>105479-P.S.R. GUANGUALI</v>
          </cell>
          <cell r="H80">
            <v>10</v>
          </cell>
          <cell r="I80">
            <v>5</v>
          </cell>
          <cell r="J80">
            <v>1</v>
          </cell>
          <cell r="K80">
            <v>5</v>
          </cell>
          <cell r="L80">
            <v>8</v>
          </cell>
          <cell r="M80">
            <v>1</v>
          </cell>
          <cell r="N80">
            <v>1</v>
          </cell>
          <cell r="P80">
            <v>16</v>
          </cell>
          <cell r="Q80">
            <v>47</v>
          </cell>
        </row>
        <row r="81">
          <cell r="G81" t="str">
            <v>105480-P.S.R. QUILIMARI</v>
          </cell>
          <cell r="H81">
            <v>15</v>
          </cell>
          <cell r="I81">
            <v>8</v>
          </cell>
          <cell r="J81">
            <v>7</v>
          </cell>
          <cell r="K81">
            <v>9</v>
          </cell>
          <cell r="L81">
            <v>14</v>
          </cell>
          <cell r="M81">
            <v>8</v>
          </cell>
          <cell r="N81">
            <v>7</v>
          </cell>
          <cell r="O81">
            <v>19</v>
          </cell>
          <cell r="P81">
            <v>89</v>
          </cell>
          <cell r="Q81">
            <v>176</v>
          </cell>
        </row>
        <row r="82">
          <cell r="G82" t="str">
            <v>105481-P.S.R. TILAMA</v>
          </cell>
          <cell r="H82">
            <v>4</v>
          </cell>
          <cell r="I82">
            <v>5</v>
          </cell>
          <cell r="J82">
            <v>4</v>
          </cell>
          <cell r="K82">
            <v>4</v>
          </cell>
          <cell r="L82">
            <v>9</v>
          </cell>
          <cell r="M82">
            <v>7</v>
          </cell>
          <cell r="N82">
            <v>2</v>
          </cell>
          <cell r="O82">
            <v>4</v>
          </cell>
          <cell r="P82">
            <v>11</v>
          </cell>
          <cell r="Q82">
            <v>50</v>
          </cell>
        </row>
        <row r="83">
          <cell r="G83" t="str">
            <v>105511-P.S.R. LOS CONDORES</v>
          </cell>
          <cell r="H83">
            <v>13</v>
          </cell>
          <cell r="I83">
            <v>1</v>
          </cell>
          <cell r="J83">
            <v>6</v>
          </cell>
          <cell r="K83">
            <v>8</v>
          </cell>
          <cell r="L83">
            <v>18</v>
          </cell>
          <cell r="M83">
            <v>3</v>
          </cell>
          <cell r="O83">
            <v>16</v>
          </cell>
          <cell r="P83">
            <v>17</v>
          </cell>
          <cell r="Q83">
            <v>82</v>
          </cell>
        </row>
        <row r="84">
          <cell r="G84" t="str">
            <v>04204-SALAMANCA</v>
          </cell>
          <cell r="H84">
            <v>75</v>
          </cell>
          <cell r="I84">
            <v>137</v>
          </cell>
          <cell r="J84">
            <v>116</v>
          </cell>
          <cell r="K84">
            <v>123</v>
          </cell>
          <cell r="L84">
            <v>162</v>
          </cell>
          <cell r="M84">
            <v>99</v>
          </cell>
          <cell r="N84">
            <v>153</v>
          </cell>
          <cell r="O84">
            <v>142</v>
          </cell>
          <cell r="P84">
            <v>112</v>
          </cell>
          <cell r="Q84">
            <v>1119</v>
          </cell>
        </row>
        <row r="85">
          <cell r="G85" t="str">
            <v>105104-HOSPITAL SALAMANCA</v>
          </cell>
          <cell r="H85">
            <v>11</v>
          </cell>
          <cell r="I85">
            <v>26</v>
          </cell>
          <cell r="J85">
            <v>18</v>
          </cell>
          <cell r="K85">
            <v>23</v>
          </cell>
          <cell r="L85">
            <v>42</v>
          </cell>
          <cell r="M85">
            <v>19</v>
          </cell>
          <cell r="N85">
            <v>37</v>
          </cell>
          <cell r="O85">
            <v>63</v>
          </cell>
          <cell r="P85">
            <v>24</v>
          </cell>
          <cell r="Q85">
            <v>263</v>
          </cell>
        </row>
        <row r="86">
          <cell r="G86" t="str">
            <v>105452-P.S.R. CUNCUMEN                 </v>
          </cell>
          <cell r="H86">
            <v>34</v>
          </cell>
          <cell r="I86">
            <v>19</v>
          </cell>
          <cell r="J86">
            <v>53</v>
          </cell>
          <cell r="K86">
            <v>50</v>
          </cell>
          <cell r="L86">
            <v>50</v>
          </cell>
          <cell r="M86">
            <v>35</v>
          </cell>
          <cell r="N86">
            <v>40</v>
          </cell>
          <cell r="O86">
            <v>44</v>
          </cell>
          <cell r="P86">
            <v>34</v>
          </cell>
          <cell r="Q86">
            <v>359</v>
          </cell>
        </row>
        <row r="87">
          <cell r="G87" t="str">
            <v>105453-P.S.R. TRANQUILLA</v>
          </cell>
          <cell r="H87">
            <v>4</v>
          </cell>
          <cell r="I87">
            <v>7</v>
          </cell>
          <cell r="J87">
            <v>3</v>
          </cell>
          <cell r="K87">
            <v>4</v>
          </cell>
          <cell r="L87">
            <v>5</v>
          </cell>
          <cell r="M87">
            <v>2</v>
          </cell>
          <cell r="N87">
            <v>8</v>
          </cell>
          <cell r="O87">
            <v>4</v>
          </cell>
          <cell r="P87">
            <v>2</v>
          </cell>
          <cell r="Q87">
            <v>39</v>
          </cell>
        </row>
        <row r="88">
          <cell r="G88" t="str">
            <v>105454-P.S.R. CUNLAGUA</v>
          </cell>
          <cell r="H88">
            <v>2</v>
          </cell>
          <cell r="I88">
            <v>6</v>
          </cell>
          <cell r="J88">
            <v>1</v>
          </cell>
          <cell r="K88">
            <v>4</v>
          </cell>
          <cell r="L88">
            <v>7</v>
          </cell>
          <cell r="M88">
            <v>3</v>
          </cell>
          <cell r="N88">
            <v>8</v>
          </cell>
          <cell r="O88">
            <v>4</v>
          </cell>
          <cell r="P88">
            <v>5</v>
          </cell>
          <cell r="Q88">
            <v>40</v>
          </cell>
        </row>
        <row r="89">
          <cell r="G89" t="str">
            <v>105455-P.S.R. CHILLEPIN</v>
          </cell>
          <cell r="H89">
            <v>4</v>
          </cell>
          <cell r="I89">
            <v>3</v>
          </cell>
          <cell r="J89">
            <v>4</v>
          </cell>
          <cell r="K89">
            <v>5</v>
          </cell>
          <cell r="L89">
            <v>8</v>
          </cell>
          <cell r="M89">
            <v>4</v>
          </cell>
          <cell r="N89">
            <v>1</v>
          </cell>
          <cell r="O89">
            <v>2</v>
          </cell>
          <cell r="Q89">
            <v>31</v>
          </cell>
        </row>
        <row r="90">
          <cell r="G90" t="str">
            <v>105456-P.S.R. LLIMPO</v>
          </cell>
          <cell r="H90">
            <v>7</v>
          </cell>
          <cell r="I90">
            <v>46</v>
          </cell>
          <cell r="J90">
            <v>9</v>
          </cell>
          <cell r="K90">
            <v>8</v>
          </cell>
          <cell r="L90">
            <v>8</v>
          </cell>
          <cell r="M90">
            <v>22</v>
          </cell>
          <cell r="N90">
            <v>42</v>
          </cell>
          <cell r="O90">
            <v>9</v>
          </cell>
          <cell r="P90">
            <v>5</v>
          </cell>
          <cell r="Q90">
            <v>156</v>
          </cell>
        </row>
        <row r="91">
          <cell r="G91" t="str">
            <v>105457-P.S.R. SAN AGUSTIN</v>
          </cell>
          <cell r="H91">
            <v>2</v>
          </cell>
          <cell r="I91">
            <v>3</v>
          </cell>
          <cell r="K91">
            <v>7</v>
          </cell>
          <cell r="L91">
            <v>2</v>
          </cell>
          <cell r="M91">
            <v>2</v>
          </cell>
          <cell r="N91">
            <v>5</v>
          </cell>
          <cell r="O91">
            <v>8</v>
          </cell>
          <cell r="P91">
            <v>6</v>
          </cell>
          <cell r="Q91">
            <v>35</v>
          </cell>
        </row>
        <row r="92">
          <cell r="G92" t="str">
            <v>105458-P.S.R. TAHUINCO</v>
          </cell>
          <cell r="I92">
            <v>2</v>
          </cell>
          <cell r="M92">
            <v>1</v>
          </cell>
          <cell r="O92">
            <v>1</v>
          </cell>
          <cell r="P92">
            <v>1</v>
          </cell>
          <cell r="Q92">
            <v>5</v>
          </cell>
        </row>
        <row r="93">
          <cell r="G93" t="str">
            <v>105491-P.S.R. QUELEN BAJO</v>
          </cell>
          <cell r="H93">
            <v>7</v>
          </cell>
          <cell r="I93">
            <v>5</v>
          </cell>
          <cell r="J93">
            <v>7</v>
          </cell>
          <cell r="K93">
            <v>3</v>
          </cell>
          <cell r="L93">
            <v>16</v>
          </cell>
          <cell r="M93">
            <v>6</v>
          </cell>
          <cell r="N93">
            <v>4</v>
          </cell>
          <cell r="P93">
            <v>10</v>
          </cell>
          <cell r="Q93">
            <v>58</v>
          </cell>
        </row>
        <row r="94">
          <cell r="G94" t="str">
            <v>105492-P.S.R. CAMISA</v>
          </cell>
          <cell r="H94">
            <v>4</v>
          </cell>
          <cell r="I94">
            <v>8</v>
          </cell>
          <cell r="J94">
            <v>9</v>
          </cell>
          <cell r="K94">
            <v>5</v>
          </cell>
          <cell r="L94">
            <v>10</v>
          </cell>
          <cell r="M94">
            <v>1</v>
          </cell>
          <cell r="N94">
            <v>2</v>
          </cell>
          <cell r="O94">
            <v>5</v>
          </cell>
          <cell r="P94">
            <v>19</v>
          </cell>
          <cell r="Q94">
            <v>63</v>
          </cell>
        </row>
        <row r="95">
          <cell r="G95" t="str">
            <v>105501-P.S.R. ARBOLEDA GRANDE</v>
          </cell>
          <cell r="I95">
            <v>12</v>
          </cell>
          <cell r="J95">
            <v>12</v>
          </cell>
          <cell r="K95">
            <v>14</v>
          </cell>
          <cell r="L95">
            <v>14</v>
          </cell>
          <cell r="M95">
            <v>4</v>
          </cell>
          <cell r="N95">
            <v>6</v>
          </cell>
          <cell r="O95">
            <v>2</v>
          </cell>
          <cell r="P95">
            <v>6</v>
          </cell>
          <cell r="Q95">
            <v>70</v>
          </cell>
        </row>
        <row r="96">
          <cell r="G96" t="str">
            <v>04301-OVALLE</v>
          </cell>
          <cell r="H96">
            <v>336</v>
          </cell>
          <cell r="I96">
            <v>299</v>
          </cell>
          <cell r="J96">
            <v>387</v>
          </cell>
          <cell r="K96">
            <v>296</v>
          </cell>
          <cell r="L96">
            <v>331</v>
          </cell>
          <cell r="M96">
            <v>345</v>
          </cell>
          <cell r="N96">
            <v>272</v>
          </cell>
          <cell r="O96">
            <v>452</v>
          </cell>
          <cell r="P96">
            <v>391</v>
          </cell>
          <cell r="Q96">
            <v>3109</v>
          </cell>
        </row>
        <row r="97">
          <cell r="G97" t="str">
            <v>105315-CES. RURAL C. DE TAMAYA</v>
          </cell>
          <cell r="H97">
            <v>29</v>
          </cell>
          <cell r="I97">
            <v>36</v>
          </cell>
          <cell r="J97">
            <v>40</v>
          </cell>
          <cell r="K97">
            <v>37</v>
          </cell>
          <cell r="L97">
            <v>23</v>
          </cell>
          <cell r="M97">
            <v>26</v>
          </cell>
          <cell r="N97">
            <v>16</v>
          </cell>
          <cell r="O97">
            <v>38</v>
          </cell>
          <cell r="P97">
            <v>23</v>
          </cell>
          <cell r="Q97">
            <v>268</v>
          </cell>
        </row>
        <row r="98">
          <cell r="G98" t="str">
            <v>105317-CES. JORGE JORDAN D.</v>
          </cell>
          <cell r="H98">
            <v>95</v>
          </cell>
          <cell r="I98">
            <v>107</v>
          </cell>
          <cell r="J98">
            <v>111</v>
          </cell>
          <cell r="K98">
            <v>72</v>
          </cell>
          <cell r="L98">
            <v>90</v>
          </cell>
          <cell r="M98">
            <v>130</v>
          </cell>
          <cell r="N98">
            <v>87</v>
          </cell>
          <cell r="O98">
            <v>127</v>
          </cell>
          <cell r="P98">
            <v>146</v>
          </cell>
          <cell r="Q98">
            <v>965</v>
          </cell>
        </row>
        <row r="99">
          <cell r="G99" t="str">
            <v>105322-CES. MARCOS MACUADA</v>
          </cell>
          <cell r="H99">
            <v>58</v>
          </cell>
          <cell r="I99">
            <v>56</v>
          </cell>
          <cell r="J99">
            <v>76</v>
          </cell>
          <cell r="K99">
            <v>69</v>
          </cell>
          <cell r="L99">
            <v>55</v>
          </cell>
          <cell r="M99">
            <v>34</v>
          </cell>
          <cell r="N99">
            <v>62</v>
          </cell>
          <cell r="O99">
            <v>72</v>
          </cell>
          <cell r="P99">
            <v>72</v>
          </cell>
          <cell r="Q99">
            <v>554</v>
          </cell>
        </row>
        <row r="100">
          <cell r="G100" t="str">
            <v>105324-CES. SOTAQUI</v>
          </cell>
          <cell r="H100">
            <v>24</v>
          </cell>
          <cell r="I100">
            <v>14</v>
          </cell>
          <cell r="J100">
            <v>34</v>
          </cell>
          <cell r="K100">
            <v>16</v>
          </cell>
          <cell r="L100">
            <v>18</v>
          </cell>
          <cell r="M100">
            <v>32</v>
          </cell>
          <cell r="N100">
            <v>17</v>
          </cell>
          <cell r="O100">
            <v>33</v>
          </cell>
          <cell r="P100">
            <v>27</v>
          </cell>
          <cell r="Q100">
            <v>215</v>
          </cell>
        </row>
        <row r="101">
          <cell r="G101" t="str">
            <v>105415-P.S.R. BARRAZA</v>
          </cell>
          <cell r="L101">
            <v>1</v>
          </cell>
          <cell r="M101">
            <v>1</v>
          </cell>
          <cell r="O101">
            <v>4</v>
          </cell>
          <cell r="P101">
            <v>7</v>
          </cell>
          <cell r="Q101">
            <v>13</v>
          </cell>
        </row>
        <row r="102">
          <cell r="G102" t="str">
            <v>105416-P.S.R. CAMARICO                  </v>
          </cell>
          <cell r="H102">
            <v>3</v>
          </cell>
          <cell r="I102">
            <v>2</v>
          </cell>
          <cell r="J102">
            <v>6</v>
          </cell>
          <cell r="K102">
            <v>1</v>
          </cell>
          <cell r="L102">
            <v>3</v>
          </cell>
          <cell r="M102">
            <v>2</v>
          </cell>
          <cell r="N102">
            <v>1</v>
          </cell>
          <cell r="O102">
            <v>14</v>
          </cell>
          <cell r="P102">
            <v>5</v>
          </cell>
          <cell r="Q102">
            <v>37</v>
          </cell>
        </row>
        <row r="103">
          <cell r="G103" t="str">
            <v>105417-P.S.R. ALCONES BAJOS</v>
          </cell>
          <cell r="H103">
            <v>8</v>
          </cell>
          <cell r="I103">
            <v>4</v>
          </cell>
          <cell r="J103">
            <v>2</v>
          </cell>
          <cell r="L103">
            <v>9</v>
          </cell>
          <cell r="M103">
            <v>7</v>
          </cell>
          <cell r="O103">
            <v>14</v>
          </cell>
          <cell r="P103">
            <v>12</v>
          </cell>
          <cell r="Q103">
            <v>56</v>
          </cell>
        </row>
        <row r="104">
          <cell r="G104" t="str">
            <v>105419-P.S.R. LAS SOSSAS</v>
          </cell>
          <cell r="I104">
            <v>2</v>
          </cell>
          <cell r="J104">
            <v>4</v>
          </cell>
          <cell r="K104">
            <v>4</v>
          </cell>
          <cell r="L104">
            <v>1</v>
          </cell>
          <cell r="M104">
            <v>3</v>
          </cell>
          <cell r="N104">
            <v>2</v>
          </cell>
          <cell r="O104">
            <v>1</v>
          </cell>
          <cell r="P104">
            <v>2</v>
          </cell>
          <cell r="Q104">
            <v>19</v>
          </cell>
        </row>
        <row r="105">
          <cell r="G105" t="str">
            <v>105420-P.S.R. LIMARI</v>
          </cell>
          <cell r="H105">
            <v>9</v>
          </cell>
          <cell r="J105">
            <v>5</v>
          </cell>
          <cell r="K105">
            <v>8</v>
          </cell>
          <cell r="L105">
            <v>26</v>
          </cell>
          <cell r="M105">
            <v>14</v>
          </cell>
          <cell r="N105">
            <v>10</v>
          </cell>
          <cell r="O105">
            <v>28</v>
          </cell>
          <cell r="P105">
            <v>9</v>
          </cell>
          <cell r="Q105">
            <v>109</v>
          </cell>
        </row>
        <row r="106">
          <cell r="G106" t="str">
            <v>105422-P.S.R. HORNILLOS</v>
          </cell>
          <cell r="K106">
            <v>3</v>
          </cell>
          <cell r="L106">
            <v>2</v>
          </cell>
          <cell r="M106">
            <v>8</v>
          </cell>
          <cell r="N106">
            <v>7</v>
          </cell>
          <cell r="O106">
            <v>3</v>
          </cell>
          <cell r="P106">
            <v>8</v>
          </cell>
          <cell r="Q106">
            <v>31</v>
          </cell>
        </row>
        <row r="107">
          <cell r="G107" t="str">
            <v>105437-P.S.R. CHALINGA</v>
          </cell>
          <cell r="J107">
            <v>4</v>
          </cell>
          <cell r="L107">
            <v>7</v>
          </cell>
          <cell r="M107">
            <v>9</v>
          </cell>
          <cell r="O107">
            <v>5</v>
          </cell>
          <cell r="Q107">
            <v>25</v>
          </cell>
        </row>
        <row r="108">
          <cell r="G108" t="str">
            <v>105439-P.S.R. CERRO BLANCO</v>
          </cell>
          <cell r="H108">
            <v>5</v>
          </cell>
          <cell r="I108">
            <v>1</v>
          </cell>
          <cell r="J108">
            <v>1</v>
          </cell>
          <cell r="K108">
            <v>4</v>
          </cell>
          <cell r="L108">
            <v>3</v>
          </cell>
          <cell r="M108">
            <v>4</v>
          </cell>
          <cell r="N108">
            <v>3</v>
          </cell>
          <cell r="O108">
            <v>13</v>
          </cell>
          <cell r="P108">
            <v>3</v>
          </cell>
          <cell r="Q108">
            <v>37</v>
          </cell>
        </row>
        <row r="109">
          <cell r="G109" t="str">
            <v>105507-P.S.R. HUAMALATA</v>
          </cell>
          <cell r="H109">
            <v>2</v>
          </cell>
          <cell r="I109">
            <v>1</v>
          </cell>
          <cell r="J109">
            <v>3</v>
          </cell>
          <cell r="L109">
            <v>18</v>
          </cell>
          <cell r="M109">
            <v>3</v>
          </cell>
          <cell r="N109">
            <v>2</v>
          </cell>
          <cell r="O109">
            <v>29</v>
          </cell>
          <cell r="P109">
            <v>11</v>
          </cell>
          <cell r="Q109">
            <v>69</v>
          </cell>
        </row>
        <row r="110">
          <cell r="G110" t="str">
            <v>105510-P.S.R. RECOLETA</v>
          </cell>
          <cell r="H110">
            <v>11</v>
          </cell>
          <cell r="I110">
            <v>4</v>
          </cell>
          <cell r="J110">
            <v>3</v>
          </cell>
          <cell r="K110">
            <v>4</v>
          </cell>
          <cell r="L110">
            <v>4</v>
          </cell>
          <cell r="M110">
            <v>4</v>
          </cell>
          <cell r="N110">
            <v>10</v>
          </cell>
          <cell r="O110">
            <v>6</v>
          </cell>
          <cell r="P110">
            <v>2</v>
          </cell>
          <cell r="Q110">
            <v>48</v>
          </cell>
        </row>
        <row r="111">
          <cell r="G111" t="str">
            <v>105722-CECOF SAN JOSE DE LA DEHESA</v>
          </cell>
          <cell r="H111">
            <v>60</v>
          </cell>
          <cell r="I111">
            <v>51</v>
          </cell>
          <cell r="J111">
            <v>79</v>
          </cell>
          <cell r="K111">
            <v>52</v>
          </cell>
          <cell r="L111">
            <v>49</v>
          </cell>
          <cell r="M111">
            <v>54</v>
          </cell>
          <cell r="N111">
            <v>33</v>
          </cell>
          <cell r="O111">
            <v>40</v>
          </cell>
          <cell r="P111">
            <v>48</v>
          </cell>
          <cell r="Q111">
            <v>466</v>
          </cell>
        </row>
        <row r="112">
          <cell r="G112" t="str">
            <v>105723-CECOF LIMARI</v>
          </cell>
          <cell r="H112">
            <v>32</v>
          </cell>
          <cell r="I112">
            <v>21</v>
          </cell>
          <cell r="J112">
            <v>19</v>
          </cell>
          <cell r="K112">
            <v>26</v>
          </cell>
          <cell r="L112">
            <v>22</v>
          </cell>
          <cell r="M112">
            <v>14</v>
          </cell>
          <cell r="N112">
            <v>22</v>
          </cell>
          <cell r="O112">
            <v>25</v>
          </cell>
          <cell r="P112">
            <v>16</v>
          </cell>
          <cell r="Q112">
            <v>197</v>
          </cell>
        </row>
        <row r="113">
          <cell r="G113" t="str">
            <v>04302-COMBARBALÁ</v>
          </cell>
          <cell r="H113">
            <v>141</v>
          </cell>
          <cell r="I113">
            <v>101</v>
          </cell>
          <cell r="J113">
            <v>127</v>
          </cell>
          <cell r="K113">
            <v>142</v>
          </cell>
          <cell r="L113">
            <v>174</v>
          </cell>
          <cell r="M113">
            <v>134</v>
          </cell>
          <cell r="N113">
            <v>162</v>
          </cell>
          <cell r="O113">
            <v>171</v>
          </cell>
          <cell r="P113">
            <v>175</v>
          </cell>
          <cell r="Q113">
            <v>1327</v>
          </cell>
        </row>
        <row r="114">
          <cell r="G114" t="str">
            <v>105105-HOSPITAL COMBARBALA</v>
          </cell>
          <cell r="H114">
            <v>60</v>
          </cell>
          <cell r="I114">
            <v>59</v>
          </cell>
          <cell r="J114">
            <v>59</v>
          </cell>
          <cell r="K114">
            <v>47</v>
          </cell>
          <cell r="L114">
            <v>64</v>
          </cell>
          <cell r="M114">
            <v>45</v>
          </cell>
          <cell r="N114">
            <v>58</v>
          </cell>
          <cell r="O114">
            <v>45</v>
          </cell>
          <cell r="P114">
            <v>53</v>
          </cell>
          <cell r="Q114">
            <v>490</v>
          </cell>
        </row>
        <row r="115">
          <cell r="G115" t="str">
            <v>105433-P.S.R. SAN LORENZO</v>
          </cell>
          <cell r="H115">
            <v>3</v>
          </cell>
          <cell r="I115">
            <v>2</v>
          </cell>
          <cell r="K115">
            <v>2</v>
          </cell>
          <cell r="M115">
            <v>6</v>
          </cell>
          <cell r="N115">
            <v>6</v>
          </cell>
          <cell r="O115">
            <v>3</v>
          </cell>
          <cell r="P115">
            <v>7</v>
          </cell>
          <cell r="Q115">
            <v>29</v>
          </cell>
        </row>
        <row r="116">
          <cell r="G116" t="str">
            <v>105434-P.S.R. SAN MARCOS</v>
          </cell>
          <cell r="H116">
            <v>14</v>
          </cell>
          <cell r="I116">
            <v>15</v>
          </cell>
          <cell r="J116">
            <v>17</v>
          </cell>
          <cell r="K116">
            <v>30</v>
          </cell>
          <cell r="L116">
            <v>30</v>
          </cell>
          <cell r="M116">
            <v>5</v>
          </cell>
          <cell r="N116">
            <v>11</v>
          </cell>
          <cell r="O116">
            <v>27</v>
          </cell>
          <cell r="P116">
            <v>28</v>
          </cell>
          <cell r="Q116">
            <v>177</v>
          </cell>
        </row>
        <row r="117">
          <cell r="G117" t="str">
            <v>105441-P.S.R. MANQUEHUA</v>
          </cell>
          <cell r="H117">
            <v>19</v>
          </cell>
          <cell r="I117">
            <v>0</v>
          </cell>
          <cell r="J117">
            <v>5</v>
          </cell>
          <cell r="K117">
            <v>18</v>
          </cell>
          <cell r="L117">
            <v>12</v>
          </cell>
          <cell r="M117">
            <v>8</v>
          </cell>
          <cell r="N117">
            <v>9</v>
          </cell>
          <cell r="O117">
            <v>9</v>
          </cell>
          <cell r="P117">
            <v>8</v>
          </cell>
          <cell r="Q117">
            <v>88</v>
          </cell>
        </row>
        <row r="118">
          <cell r="G118" t="str">
            <v>105459-P.S.R. BARRANCAS                </v>
          </cell>
          <cell r="H118">
            <v>4</v>
          </cell>
          <cell r="I118">
            <v>1</v>
          </cell>
          <cell r="J118">
            <v>2</v>
          </cell>
          <cell r="K118">
            <v>1</v>
          </cell>
          <cell r="L118">
            <v>8</v>
          </cell>
          <cell r="M118">
            <v>4</v>
          </cell>
          <cell r="N118">
            <v>5</v>
          </cell>
          <cell r="O118">
            <v>5</v>
          </cell>
          <cell r="P118">
            <v>14</v>
          </cell>
          <cell r="Q118">
            <v>44</v>
          </cell>
        </row>
        <row r="119">
          <cell r="G119" t="str">
            <v>105460-P.S.R. COGOTI 18</v>
          </cell>
          <cell r="H119">
            <v>6</v>
          </cell>
          <cell r="I119">
            <v>8</v>
          </cell>
          <cell r="J119">
            <v>8</v>
          </cell>
          <cell r="K119">
            <v>9</v>
          </cell>
          <cell r="L119">
            <v>22</v>
          </cell>
          <cell r="M119">
            <v>2</v>
          </cell>
          <cell r="N119">
            <v>6</v>
          </cell>
          <cell r="O119">
            <v>12</v>
          </cell>
          <cell r="P119">
            <v>18</v>
          </cell>
          <cell r="Q119">
            <v>91</v>
          </cell>
        </row>
        <row r="120">
          <cell r="G120" t="str">
            <v>105461-P.S.R. EL HUACHO</v>
          </cell>
          <cell r="H120">
            <v>8</v>
          </cell>
          <cell r="I120">
            <v>3</v>
          </cell>
          <cell r="J120">
            <v>9</v>
          </cell>
          <cell r="K120">
            <v>16</v>
          </cell>
          <cell r="L120">
            <v>6</v>
          </cell>
          <cell r="M120">
            <v>2</v>
          </cell>
          <cell r="N120">
            <v>4</v>
          </cell>
          <cell r="O120">
            <v>8</v>
          </cell>
          <cell r="P120">
            <v>5</v>
          </cell>
          <cell r="Q120">
            <v>61</v>
          </cell>
        </row>
        <row r="121">
          <cell r="G121" t="str">
            <v>105462-P.S.R. EL SAUCE</v>
          </cell>
          <cell r="H121">
            <v>1</v>
          </cell>
          <cell r="I121">
            <v>2</v>
          </cell>
          <cell r="K121">
            <v>1</v>
          </cell>
          <cell r="L121">
            <v>4</v>
          </cell>
          <cell r="M121">
            <v>9</v>
          </cell>
          <cell r="N121">
            <v>7</v>
          </cell>
          <cell r="O121">
            <v>10</v>
          </cell>
          <cell r="P121">
            <v>6</v>
          </cell>
          <cell r="Q121">
            <v>40</v>
          </cell>
        </row>
        <row r="122">
          <cell r="G122" t="str">
            <v>105463-P.S.R. QUILITAPIA</v>
          </cell>
          <cell r="H122">
            <v>5</v>
          </cell>
          <cell r="I122">
            <v>5</v>
          </cell>
          <cell r="J122">
            <v>1</v>
          </cell>
          <cell r="K122">
            <v>3</v>
          </cell>
          <cell r="L122">
            <v>10</v>
          </cell>
          <cell r="M122">
            <v>5</v>
          </cell>
          <cell r="N122">
            <v>31</v>
          </cell>
          <cell r="O122">
            <v>17</v>
          </cell>
          <cell r="P122">
            <v>7</v>
          </cell>
          <cell r="Q122">
            <v>84</v>
          </cell>
        </row>
        <row r="123">
          <cell r="G123" t="str">
            <v>105464-P.S.R. LA LIGUA</v>
          </cell>
          <cell r="H123">
            <v>6</v>
          </cell>
          <cell r="I123">
            <v>3</v>
          </cell>
          <cell r="J123">
            <v>8</v>
          </cell>
          <cell r="K123">
            <v>6</v>
          </cell>
          <cell r="L123">
            <v>8</v>
          </cell>
          <cell r="M123">
            <v>9</v>
          </cell>
          <cell r="N123">
            <v>4</v>
          </cell>
          <cell r="O123">
            <v>18</v>
          </cell>
          <cell r="P123">
            <v>8</v>
          </cell>
          <cell r="Q123">
            <v>70</v>
          </cell>
        </row>
        <row r="124">
          <cell r="G124" t="str">
            <v>105465-P.S.R. RAMADILLA</v>
          </cell>
          <cell r="H124">
            <v>10</v>
          </cell>
          <cell r="I124">
            <v>3</v>
          </cell>
          <cell r="J124">
            <v>13</v>
          </cell>
          <cell r="K124">
            <v>5</v>
          </cell>
          <cell r="L124">
            <v>6</v>
          </cell>
          <cell r="M124">
            <v>8</v>
          </cell>
          <cell r="N124">
            <v>9</v>
          </cell>
          <cell r="O124">
            <v>9</v>
          </cell>
          <cell r="P124">
            <v>12</v>
          </cell>
          <cell r="Q124">
            <v>75</v>
          </cell>
        </row>
        <row r="125">
          <cell r="G125" t="str">
            <v>105466-P.S.R. VALLE HERMOSO</v>
          </cell>
          <cell r="H125">
            <v>5</v>
          </cell>
          <cell r="J125">
            <v>4</v>
          </cell>
          <cell r="K125">
            <v>2</v>
          </cell>
          <cell r="L125">
            <v>2</v>
          </cell>
          <cell r="M125">
            <v>5</v>
          </cell>
          <cell r="N125">
            <v>9</v>
          </cell>
          <cell r="O125">
            <v>8</v>
          </cell>
          <cell r="P125">
            <v>6</v>
          </cell>
          <cell r="Q125">
            <v>41</v>
          </cell>
        </row>
        <row r="126">
          <cell r="G126" t="str">
            <v>105490-P.S.R. EL DURAZNO</v>
          </cell>
          <cell r="J126">
            <v>1</v>
          </cell>
          <cell r="K126">
            <v>2</v>
          </cell>
          <cell r="L126">
            <v>2</v>
          </cell>
          <cell r="M126">
            <v>26</v>
          </cell>
          <cell r="N126">
            <v>3</v>
          </cell>
          <cell r="P126">
            <v>3</v>
          </cell>
          <cell r="Q126">
            <v>37</v>
          </cell>
        </row>
        <row r="127">
          <cell r="G127" t="str">
            <v>04303-MONTE PATRIA</v>
          </cell>
          <cell r="H127">
            <v>112</v>
          </cell>
          <cell r="I127">
            <v>187</v>
          </cell>
          <cell r="J127">
            <v>107</v>
          </cell>
          <cell r="K127">
            <v>154</v>
          </cell>
          <cell r="L127">
            <v>249</v>
          </cell>
          <cell r="M127">
            <v>298</v>
          </cell>
          <cell r="N127">
            <v>146</v>
          </cell>
          <cell r="O127">
            <v>158</v>
          </cell>
          <cell r="P127">
            <v>124</v>
          </cell>
          <cell r="Q127">
            <v>1535</v>
          </cell>
        </row>
        <row r="128">
          <cell r="G128" t="str">
            <v>105307-CES. RURAL MONTE PATRIA</v>
          </cell>
          <cell r="H128">
            <v>9</v>
          </cell>
          <cell r="I128">
            <v>39</v>
          </cell>
          <cell r="J128">
            <v>17</v>
          </cell>
          <cell r="K128">
            <v>21</v>
          </cell>
          <cell r="L128">
            <v>38</v>
          </cell>
          <cell r="M128">
            <v>46</v>
          </cell>
          <cell r="N128">
            <v>26</v>
          </cell>
          <cell r="O128">
            <v>31</v>
          </cell>
          <cell r="P128">
            <v>24</v>
          </cell>
          <cell r="Q128">
            <v>251</v>
          </cell>
        </row>
        <row r="129">
          <cell r="G129" t="str">
            <v>105311-CES. RURAL CHAÑARAL ALTO</v>
          </cell>
          <cell r="H129">
            <v>10</v>
          </cell>
          <cell r="I129">
            <v>13</v>
          </cell>
          <cell r="J129">
            <v>23</v>
          </cell>
          <cell r="K129">
            <v>21</v>
          </cell>
          <cell r="L129">
            <v>73</v>
          </cell>
          <cell r="M129">
            <v>24</v>
          </cell>
          <cell r="N129">
            <v>20</v>
          </cell>
          <cell r="O129">
            <v>25</v>
          </cell>
          <cell r="P129">
            <v>20</v>
          </cell>
          <cell r="Q129">
            <v>229</v>
          </cell>
        </row>
        <row r="130">
          <cell r="G130" t="str">
            <v>105312-CES. RURAL CAREN</v>
          </cell>
          <cell r="H130">
            <v>17</v>
          </cell>
          <cell r="I130">
            <v>28</v>
          </cell>
          <cell r="J130">
            <v>7</v>
          </cell>
          <cell r="K130">
            <v>2</v>
          </cell>
          <cell r="L130">
            <v>5</v>
          </cell>
          <cell r="M130">
            <v>6</v>
          </cell>
          <cell r="N130">
            <v>17</v>
          </cell>
          <cell r="O130">
            <v>15</v>
          </cell>
          <cell r="P130">
            <v>16</v>
          </cell>
          <cell r="Q130">
            <v>113</v>
          </cell>
        </row>
        <row r="131">
          <cell r="G131" t="str">
            <v>105318-CES. RURAL EL PALQUI</v>
          </cell>
          <cell r="H131">
            <v>51</v>
          </cell>
          <cell r="I131">
            <v>89</v>
          </cell>
          <cell r="J131">
            <v>38</v>
          </cell>
          <cell r="K131">
            <v>74</v>
          </cell>
          <cell r="L131">
            <v>57</v>
          </cell>
          <cell r="M131">
            <v>45</v>
          </cell>
          <cell r="N131">
            <v>59</v>
          </cell>
          <cell r="O131">
            <v>39</v>
          </cell>
          <cell r="P131">
            <v>41</v>
          </cell>
          <cell r="Q131">
            <v>493</v>
          </cell>
        </row>
        <row r="132">
          <cell r="G132" t="str">
            <v>105425-P.S.R. CHILECITO</v>
          </cell>
          <cell r="H132">
            <v>4</v>
          </cell>
          <cell r="I132">
            <v>6</v>
          </cell>
          <cell r="L132">
            <v>3</v>
          </cell>
          <cell r="Q132">
            <v>13</v>
          </cell>
        </row>
        <row r="133">
          <cell r="G133" t="str">
            <v>105427-P.S.R. HACIENDA VALDIVIA</v>
          </cell>
          <cell r="H133">
            <v>1</v>
          </cell>
          <cell r="J133">
            <v>2</v>
          </cell>
          <cell r="K133">
            <v>1</v>
          </cell>
          <cell r="L133">
            <v>4</v>
          </cell>
          <cell r="O133">
            <v>2</v>
          </cell>
          <cell r="P133">
            <v>2</v>
          </cell>
          <cell r="Q133">
            <v>12</v>
          </cell>
        </row>
        <row r="134">
          <cell r="G134" t="str">
            <v>105428-P.S.R. HUATULAME</v>
          </cell>
          <cell r="H134">
            <v>1</v>
          </cell>
          <cell r="L134">
            <v>2</v>
          </cell>
          <cell r="M134">
            <v>8</v>
          </cell>
          <cell r="N134">
            <v>3</v>
          </cell>
          <cell r="O134">
            <v>1</v>
          </cell>
          <cell r="P134">
            <v>3</v>
          </cell>
          <cell r="Q134">
            <v>18</v>
          </cell>
        </row>
        <row r="135">
          <cell r="G135" t="str">
            <v>105430-P.S.R. MIALQUI</v>
          </cell>
          <cell r="H135">
            <v>4</v>
          </cell>
          <cell r="I135">
            <v>6</v>
          </cell>
          <cell r="J135">
            <v>2</v>
          </cell>
          <cell r="K135">
            <v>3</v>
          </cell>
          <cell r="L135">
            <v>4</v>
          </cell>
          <cell r="M135">
            <v>2</v>
          </cell>
          <cell r="N135">
            <v>3</v>
          </cell>
          <cell r="O135">
            <v>3</v>
          </cell>
          <cell r="P135">
            <v>3</v>
          </cell>
          <cell r="Q135">
            <v>30</v>
          </cell>
        </row>
        <row r="136">
          <cell r="G136" t="str">
            <v>105431-P.S.R. PEDREGAL</v>
          </cell>
          <cell r="H136">
            <v>3</v>
          </cell>
          <cell r="I136">
            <v>4</v>
          </cell>
          <cell r="J136">
            <v>2</v>
          </cell>
          <cell r="K136">
            <v>4</v>
          </cell>
          <cell r="L136">
            <v>6</v>
          </cell>
          <cell r="M136">
            <v>3</v>
          </cell>
          <cell r="N136">
            <v>5</v>
          </cell>
          <cell r="O136">
            <v>4</v>
          </cell>
          <cell r="P136">
            <v>8</v>
          </cell>
          <cell r="Q136">
            <v>39</v>
          </cell>
        </row>
        <row r="137">
          <cell r="G137" t="str">
            <v>105432-P.S.R. RAPEL</v>
          </cell>
          <cell r="H137">
            <v>2</v>
          </cell>
          <cell r="J137">
            <v>12</v>
          </cell>
          <cell r="K137">
            <v>10</v>
          </cell>
          <cell r="L137">
            <v>20</v>
          </cell>
          <cell r="M137">
            <v>58</v>
          </cell>
          <cell r="N137">
            <v>2</v>
          </cell>
          <cell r="O137">
            <v>30</v>
          </cell>
          <cell r="Q137">
            <v>134</v>
          </cell>
        </row>
        <row r="138">
          <cell r="G138" t="str">
            <v>105435-P.S.R. TULAHUEN</v>
          </cell>
          <cell r="H138">
            <v>10</v>
          </cell>
          <cell r="J138">
            <v>3</v>
          </cell>
          <cell r="K138">
            <v>13</v>
          </cell>
          <cell r="L138">
            <v>4</v>
          </cell>
          <cell r="M138">
            <v>51</v>
          </cell>
          <cell r="N138">
            <v>9</v>
          </cell>
          <cell r="O138">
            <v>4</v>
          </cell>
          <cell r="P138">
            <v>6</v>
          </cell>
          <cell r="Q138">
            <v>100</v>
          </cell>
        </row>
        <row r="139">
          <cell r="G139" t="str">
            <v>105436-P.S.R. EL MAITEN</v>
          </cell>
          <cell r="I139">
            <v>2</v>
          </cell>
          <cell r="K139">
            <v>3</v>
          </cell>
          <cell r="L139">
            <v>31</v>
          </cell>
          <cell r="M139">
            <v>55</v>
          </cell>
          <cell r="N139">
            <v>2</v>
          </cell>
          <cell r="O139">
            <v>3</v>
          </cell>
          <cell r="P139">
            <v>1</v>
          </cell>
          <cell r="Q139">
            <v>97</v>
          </cell>
        </row>
        <row r="140">
          <cell r="G140" t="str">
            <v>105489-P.S.R. RAMADAS DE TULAHUEN</v>
          </cell>
          <cell r="J140">
            <v>1</v>
          </cell>
          <cell r="K140">
            <v>2</v>
          </cell>
          <cell r="L140">
            <v>2</v>
          </cell>
          <cell r="O140">
            <v>1</v>
          </cell>
          <cell r="Q140">
            <v>6</v>
          </cell>
        </row>
        <row r="141">
          <cell r="G141" t="str">
            <v>04304-PUNITAQUI</v>
          </cell>
          <cell r="H141">
            <v>60</v>
          </cell>
          <cell r="I141">
            <v>56</v>
          </cell>
          <cell r="J141">
            <v>73</v>
          </cell>
          <cell r="K141">
            <v>55</v>
          </cell>
          <cell r="L141">
            <v>56</v>
          </cell>
          <cell r="M141">
            <v>57</v>
          </cell>
          <cell r="N141">
            <v>52</v>
          </cell>
          <cell r="O141">
            <v>39</v>
          </cell>
          <cell r="P141">
            <v>70</v>
          </cell>
          <cell r="Q141">
            <v>518</v>
          </cell>
        </row>
        <row r="142">
          <cell r="G142" t="str">
            <v>105308-CES. RURAL PUNITAQUI</v>
          </cell>
          <cell r="H142">
            <v>56</v>
          </cell>
          <cell r="I142">
            <v>47</v>
          </cell>
          <cell r="J142">
            <v>59</v>
          </cell>
          <cell r="K142">
            <v>47</v>
          </cell>
          <cell r="L142">
            <v>56</v>
          </cell>
          <cell r="M142">
            <v>56</v>
          </cell>
          <cell r="N142">
            <v>46</v>
          </cell>
          <cell r="O142">
            <v>38</v>
          </cell>
          <cell r="P142">
            <v>57</v>
          </cell>
          <cell r="Q142">
            <v>462</v>
          </cell>
        </row>
        <row r="143">
          <cell r="G143" t="str">
            <v>105440-P.S.R. DIVISADERO</v>
          </cell>
          <cell r="H143">
            <v>4</v>
          </cell>
          <cell r="I143">
            <v>9</v>
          </cell>
          <cell r="J143">
            <v>14</v>
          </cell>
          <cell r="K143">
            <v>8</v>
          </cell>
          <cell r="M143">
            <v>1</v>
          </cell>
          <cell r="N143">
            <v>6</v>
          </cell>
          <cell r="O143">
            <v>1</v>
          </cell>
          <cell r="P143">
            <v>13</v>
          </cell>
          <cell r="Q143">
            <v>56</v>
          </cell>
        </row>
        <row r="144">
          <cell r="G144" t="str">
            <v>04305-RIO HURATDO</v>
          </cell>
          <cell r="H144">
            <v>40</v>
          </cell>
          <cell r="I144">
            <v>28</v>
          </cell>
          <cell r="J144">
            <v>73</v>
          </cell>
          <cell r="K144">
            <v>50</v>
          </cell>
          <cell r="L144">
            <v>44</v>
          </cell>
          <cell r="M144">
            <v>29</v>
          </cell>
          <cell r="N144">
            <v>29</v>
          </cell>
          <cell r="O144">
            <v>69</v>
          </cell>
          <cell r="P144">
            <v>22</v>
          </cell>
          <cell r="Q144">
            <v>384</v>
          </cell>
        </row>
        <row r="145">
          <cell r="G145" t="str">
            <v>105310-CES. RURAL PICHASCA</v>
          </cell>
          <cell r="H145">
            <v>8</v>
          </cell>
          <cell r="I145">
            <v>7</v>
          </cell>
          <cell r="J145">
            <v>39</v>
          </cell>
          <cell r="K145">
            <v>16</v>
          </cell>
          <cell r="L145">
            <v>20</v>
          </cell>
          <cell r="M145">
            <v>8</v>
          </cell>
          <cell r="N145">
            <v>13</v>
          </cell>
          <cell r="O145">
            <v>16</v>
          </cell>
          <cell r="P145">
            <v>12</v>
          </cell>
          <cell r="Q145">
            <v>139</v>
          </cell>
        </row>
        <row r="146">
          <cell r="G146" t="str">
            <v>105409-P.S.R. EL CHAÑAR</v>
          </cell>
          <cell r="H146">
            <v>6</v>
          </cell>
          <cell r="I146">
            <v>3</v>
          </cell>
          <cell r="J146">
            <v>3</v>
          </cell>
          <cell r="K146">
            <v>7</v>
          </cell>
          <cell r="N146">
            <v>3</v>
          </cell>
          <cell r="P146">
            <v>2</v>
          </cell>
          <cell r="Q146">
            <v>24</v>
          </cell>
        </row>
        <row r="147">
          <cell r="G147" t="str">
            <v>105410-P.S.R. HURTADO</v>
          </cell>
          <cell r="H147">
            <v>4</v>
          </cell>
          <cell r="I147">
            <v>3</v>
          </cell>
          <cell r="J147">
            <v>4</v>
          </cell>
          <cell r="K147">
            <v>2</v>
          </cell>
          <cell r="M147">
            <v>3</v>
          </cell>
          <cell r="N147">
            <v>4</v>
          </cell>
          <cell r="O147">
            <v>1</v>
          </cell>
          <cell r="Q147">
            <v>21</v>
          </cell>
        </row>
        <row r="148">
          <cell r="G148" t="str">
            <v>105411-P.S.R. LAS BREAS</v>
          </cell>
          <cell r="H148">
            <v>8</v>
          </cell>
          <cell r="I148">
            <v>10</v>
          </cell>
          <cell r="J148">
            <v>6</v>
          </cell>
          <cell r="K148">
            <v>15</v>
          </cell>
          <cell r="L148">
            <v>12</v>
          </cell>
          <cell r="M148">
            <v>5</v>
          </cell>
          <cell r="N148">
            <v>4</v>
          </cell>
          <cell r="O148">
            <v>29</v>
          </cell>
          <cell r="Q148">
            <v>89</v>
          </cell>
        </row>
        <row r="149">
          <cell r="G149" t="str">
            <v>105413-P.S.R. SAMO ALTO</v>
          </cell>
          <cell r="H149">
            <v>1</v>
          </cell>
          <cell r="J149">
            <v>6</v>
          </cell>
          <cell r="K149">
            <v>6</v>
          </cell>
          <cell r="L149">
            <v>7</v>
          </cell>
          <cell r="M149">
            <v>5</v>
          </cell>
          <cell r="N149">
            <v>5</v>
          </cell>
          <cell r="O149">
            <v>9</v>
          </cell>
          <cell r="P149">
            <v>2</v>
          </cell>
          <cell r="Q149">
            <v>41</v>
          </cell>
        </row>
        <row r="150">
          <cell r="G150" t="str">
            <v>105414-P.S.R. SERON</v>
          </cell>
          <cell r="H150">
            <v>7</v>
          </cell>
          <cell r="I150">
            <v>5</v>
          </cell>
          <cell r="J150">
            <v>11</v>
          </cell>
          <cell r="K150">
            <v>1</v>
          </cell>
          <cell r="M150">
            <v>5</v>
          </cell>
          <cell r="O150">
            <v>2</v>
          </cell>
          <cell r="P150">
            <v>1</v>
          </cell>
          <cell r="Q150">
            <v>32</v>
          </cell>
        </row>
        <row r="151">
          <cell r="G151" t="str">
            <v>105503-P.S.R. TABAQUEROS</v>
          </cell>
          <cell r="H151">
            <v>6</v>
          </cell>
          <cell r="J151">
            <v>4</v>
          </cell>
          <cell r="K151">
            <v>3</v>
          </cell>
          <cell r="L151">
            <v>5</v>
          </cell>
          <cell r="M151">
            <v>3</v>
          </cell>
          <cell r="O151">
            <v>12</v>
          </cell>
          <cell r="P151">
            <v>5</v>
          </cell>
          <cell r="Q151">
            <v>38</v>
          </cell>
        </row>
        <row r="152">
          <cell r="G152" t="str">
            <v>Total general</v>
          </cell>
          <cell r="H152">
            <v>3658</v>
          </cell>
          <cell r="I152">
            <v>4077</v>
          </cell>
          <cell r="J152">
            <v>4036</v>
          </cell>
          <cell r="K152">
            <v>3693</v>
          </cell>
          <cell r="L152">
            <v>4613</v>
          </cell>
          <cell r="M152">
            <v>3778</v>
          </cell>
          <cell r="N152">
            <v>3697</v>
          </cell>
          <cell r="O152">
            <v>4319</v>
          </cell>
          <cell r="P152">
            <v>4143</v>
          </cell>
          <cell r="Q152">
            <v>36014</v>
          </cell>
        </row>
      </sheetData>
      <sheetData sheetId="19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3204</v>
          </cell>
          <cell r="I4">
            <v>3204</v>
          </cell>
        </row>
        <row r="5">
          <cell r="G5" t="str">
            <v>105300-CES. CARDENAL CARO</v>
          </cell>
          <cell r="H5">
            <v>658</v>
          </cell>
          <cell r="I5">
            <v>658</v>
          </cell>
        </row>
        <row r="6">
          <cell r="G6" t="str">
            <v>105301-CES. LAS COMPAÑIAS</v>
          </cell>
          <cell r="H6">
            <v>455</v>
          </cell>
          <cell r="I6">
            <v>455</v>
          </cell>
        </row>
        <row r="7">
          <cell r="G7" t="str">
            <v>105302-CES. PEDRO AGUIRRE C.</v>
          </cell>
          <cell r="H7">
            <v>518</v>
          </cell>
          <cell r="I7">
            <v>518</v>
          </cell>
        </row>
        <row r="8">
          <cell r="G8" t="str">
            <v>105313-CES. SCHAFFHAUSER</v>
          </cell>
          <cell r="H8">
            <v>421</v>
          </cell>
          <cell r="I8">
            <v>421</v>
          </cell>
        </row>
        <row r="9">
          <cell r="G9" t="str">
            <v>105319-CES. CARDENAL R.S.H.</v>
          </cell>
          <cell r="H9">
            <v>599</v>
          </cell>
          <cell r="I9">
            <v>599</v>
          </cell>
        </row>
        <row r="10">
          <cell r="G10" t="str">
            <v>105325-CESFAM JUAN PABLO II</v>
          </cell>
          <cell r="H10">
            <v>457</v>
          </cell>
          <cell r="I10">
            <v>457</v>
          </cell>
        </row>
        <row r="11">
          <cell r="G11" t="str">
            <v>105400-P.S.R. ALGARROBITO            </v>
          </cell>
          <cell r="H11">
            <v>74</v>
          </cell>
          <cell r="I11">
            <v>74</v>
          </cell>
        </row>
        <row r="12">
          <cell r="G12" t="str">
            <v>105401-P.S.R. LAS ROJAS</v>
          </cell>
          <cell r="H12">
            <v>13</v>
          </cell>
          <cell r="I12">
            <v>13</v>
          </cell>
        </row>
        <row r="13">
          <cell r="G13" t="str">
            <v>105402-P.S.R. EL ROMERO</v>
          </cell>
          <cell r="H13">
            <v>7</v>
          </cell>
          <cell r="I13">
            <v>7</v>
          </cell>
        </row>
        <row r="14">
          <cell r="G14" t="str">
            <v>105499-P.S.R. LAMBERT</v>
          </cell>
          <cell r="H14">
            <v>2</v>
          </cell>
          <cell r="I14">
            <v>2</v>
          </cell>
        </row>
        <row r="15">
          <cell r="G15" t="str">
            <v>04102-COQUIMBO</v>
          </cell>
          <cell r="H15">
            <v>3145</v>
          </cell>
          <cell r="I15">
            <v>3145</v>
          </cell>
        </row>
        <row r="16">
          <cell r="G16" t="str">
            <v>105303-CES. SAN JUAN</v>
          </cell>
          <cell r="H16">
            <v>481</v>
          </cell>
          <cell r="I16">
            <v>481</v>
          </cell>
        </row>
        <row r="17">
          <cell r="G17" t="str">
            <v>105304-CES. SANTA CECILIA</v>
          </cell>
          <cell r="H17">
            <v>475</v>
          </cell>
          <cell r="I17">
            <v>475</v>
          </cell>
        </row>
        <row r="18">
          <cell r="G18" t="str">
            <v>105305-CES. TIERRAS BLANCAS</v>
          </cell>
          <cell r="H18">
            <v>1204</v>
          </cell>
          <cell r="I18">
            <v>1204</v>
          </cell>
        </row>
        <row r="19">
          <cell r="G19" t="str">
            <v>105321-CES. RURAL  TONGOY</v>
          </cell>
          <cell r="H19">
            <v>119</v>
          </cell>
          <cell r="I19">
            <v>119</v>
          </cell>
        </row>
        <row r="20">
          <cell r="G20" t="str">
            <v>105323-CES. DR. SERGIO AGUILAR</v>
          </cell>
          <cell r="H20">
            <v>737</v>
          </cell>
          <cell r="I20">
            <v>737</v>
          </cell>
        </row>
        <row r="21">
          <cell r="G21" t="str">
            <v>105404-P.S.R. EL TANGUE                         </v>
          </cell>
          <cell r="H21">
            <v>27</v>
          </cell>
          <cell r="I21">
            <v>27</v>
          </cell>
        </row>
        <row r="22">
          <cell r="G22" t="str">
            <v>105405-P.S.R. GUANAQUEROS</v>
          </cell>
          <cell r="H22">
            <v>36</v>
          </cell>
          <cell r="I22">
            <v>36</v>
          </cell>
        </row>
        <row r="23">
          <cell r="G23" t="str">
            <v>105406-P.S.R. PAN DE AZUCAR</v>
          </cell>
          <cell r="H23">
            <v>49</v>
          </cell>
          <cell r="I23">
            <v>49</v>
          </cell>
        </row>
        <row r="24">
          <cell r="G24" t="str">
            <v>105407-P.S.R. TAMBILLOS</v>
          </cell>
          <cell r="H24">
            <v>17</v>
          </cell>
          <cell r="I24">
            <v>17</v>
          </cell>
        </row>
        <row r="25">
          <cell r="G25" t="str">
            <v>04103-ANDACOLLO</v>
          </cell>
          <cell r="H25">
            <v>269</v>
          </cell>
          <cell r="I25">
            <v>269</v>
          </cell>
        </row>
        <row r="26">
          <cell r="G26" t="str">
            <v>105106-HOSPITAL ANDACOLLO</v>
          </cell>
          <cell r="H26">
            <v>269</v>
          </cell>
          <cell r="I26">
            <v>269</v>
          </cell>
        </row>
        <row r="27">
          <cell r="G27" t="str">
            <v>04104-LA HIGUERA</v>
          </cell>
          <cell r="H27">
            <v>180</v>
          </cell>
          <cell r="I27">
            <v>180</v>
          </cell>
        </row>
        <row r="28">
          <cell r="G28" t="str">
            <v>105314-CES. LA HIGUERA</v>
          </cell>
          <cell r="H28">
            <v>58</v>
          </cell>
          <cell r="I28">
            <v>58</v>
          </cell>
        </row>
        <row r="29">
          <cell r="G29" t="str">
            <v>105500-P.S.R. CALETA HORNOS        </v>
          </cell>
          <cell r="H29">
            <v>58</v>
          </cell>
          <cell r="I29">
            <v>58</v>
          </cell>
        </row>
        <row r="30">
          <cell r="G30" t="str">
            <v>105505-P.S.R. LOS CHOROS</v>
          </cell>
          <cell r="H30">
            <v>26</v>
          </cell>
          <cell r="I30">
            <v>26</v>
          </cell>
        </row>
        <row r="31">
          <cell r="G31" t="str">
            <v>105506-P.S.R. EL TRAPICHE</v>
          </cell>
          <cell r="H31">
            <v>38</v>
          </cell>
          <cell r="I31">
            <v>38</v>
          </cell>
        </row>
        <row r="32">
          <cell r="G32" t="str">
            <v>04105-PAIHUANO</v>
          </cell>
          <cell r="H32">
            <v>56</v>
          </cell>
          <cell r="I32">
            <v>56</v>
          </cell>
        </row>
        <row r="33">
          <cell r="G33" t="str">
            <v>105306-CES. PAIHUANO</v>
          </cell>
          <cell r="H33">
            <v>20</v>
          </cell>
          <cell r="I33">
            <v>20</v>
          </cell>
        </row>
        <row r="34">
          <cell r="G34" t="str">
            <v>105475-P.S.R. HORCON</v>
          </cell>
          <cell r="H34">
            <v>3</v>
          </cell>
          <cell r="I34">
            <v>3</v>
          </cell>
        </row>
        <row r="35">
          <cell r="G35" t="str">
            <v>105476-P.S.R. MONTE GRANDE</v>
          </cell>
          <cell r="H35">
            <v>2</v>
          </cell>
          <cell r="I35">
            <v>2</v>
          </cell>
        </row>
        <row r="36">
          <cell r="G36" t="str">
            <v>105477-P.S.R. PISCO ELQUI</v>
          </cell>
          <cell r="H36">
            <v>31</v>
          </cell>
          <cell r="I36">
            <v>31</v>
          </cell>
        </row>
        <row r="37">
          <cell r="G37" t="str">
            <v>04106-VICUÑA</v>
          </cell>
          <cell r="H37">
            <v>704</v>
          </cell>
          <cell r="I37">
            <v>704</v>
          </cell>
        </row>
        <row r="38">
          <cell r="G38" t="str">
            <v>105107-HOSPITAL VICUÑA</v>
          </cell>
          <cell r="H38">
            <v>419</v>
          </cell>
          <cell r="I38">
            <v>419</v>
          </cell>
        </row>
        <row r="39">
          <cell r="G39" t="str">
            <v>105467-P.S.R. DIAGUITAS</v>
          </cell>
          <cell r="H39">
            <v>43</v>
          </cell>
          <cell r="I39">
            <v>43</v>
          </cell>
        </row>
        <row r="40">
          <cell r="G40" t="str">
            <v>105468-P.S.R. EL MOLLE</v>
          </cell>
          <cell r="H40">
            <v>26</v>
          </cell>
          <cell r="I40">
            <v>26</v>
          </cell>
        </row>
        <row r="41">
          <cell r="G41" t="str">
            <v>105469-P.S.R. EL TAMBO</v>
          </cell>
          <cell r="H41">
            <v>49</v>
          </cell>
          <cell r="I41">
            <v>49</v>
          </cell>
        </row>
        <row r="42">
          <cell r="G42" t="str">
            <v>105470-P.S.R. HUANTA</v>
          </cell>
          <cell r="H42">
            <v>7</v>
          </cell>
          <cell r="I42">
            <v>7</v>
          </cell>
        </row>
        <row r="43">
          <cell r="G43" t="str">
            <v>105471-P.S.R. PERALILLO</v>
          </cell>
          <cell r="H43">
            <v>40</v>
          </cell>
          <cell r="I43">
            <v>40</v>
          </cell>
        </row>
        <row r="44">
          <cell r="G44" t="str">
            <v>105472-P.S.R. RIVADAVIA</v>
          </cell>
          <cell r="H44">
            <v>25</v>
          </cell>
          <cell r="I44">
            <v>25</v>
          </cell>
        </row>
        <row r="45">
          <cell r="G45" t="str">
            <v>105473-P.S.R. TALCUNA</v>
          </cell>
          <cell r="H45">
            <v>14</v>
          </cell>
          <cell r="I45">
            <v>14</v>
          </cell>
        </row>
        <row r="46">
          <cell r="G46" t="str">
            <v>105474-P.S.R. CHAPILCA</v>
          </cell>
          <cell r="H46">
            <v>17</v>
          </cell>
          <cell r="I46">
            <v>17</v>
          </cell>
        </row>
        <row r="47">
          <cell r="G47" t="str">
            <v>105502-P.S.R. CALINGASTA</v>
          </cell>
          <cell r="H47">
            <v>56</v>
          </cell>
          <cell r="I47">
            <v>56</v>
          </cell>
        </row>
        <row r="48">
          <cell r="G48" t="str">
            <v>105509-P.S.R. GUALLIGUAICA</v>
          </cell>
          <cell r="H48">
            <v>8</v>
          </cell>
          <cell r="I48">
            <v>8</v>
          </cell>
        </row>
        <row r="49">
          <cell r="G49" t="str">
            <v>04201-ILLAPEL</v>
          </cell>
          <cell r="H49">
            <v>667</v>
          </cell>
          <cell r="I49">
            <v>667</v>
          </cell>
        </row>
        <row r="50">
          <cell r="G50" t="str">
            <v>105103-HOSPITAL ILLAPEL</v>
          </cell>
          <cell r="H50">
            <v>334</v>
          </cell>
          <cell r="I50">
            <v>334</v>
          </cell>
        </row>
        <row r="51">
          <cell r="G51" t="str">
            <v>105326-CESFAM SAN RAFAEL</v>
          </cell>
          <cell r="H51">
            <v>210</v>
          </cell>
          <cell r="I51">
            <v>210</v>
          </cell>
        </row>
        <row r="52">
          <cell r="G52" t="str">
            <v>105443-P.S.R. CARCAMO                   </v>
          </cell>
          <cell r="H52">
            <v>14</v>
          </cell>
          <cell r="I52">
            <v>14</v>
          </cell>
        </row>
        <row r="53">
          <cell r="G53" t="str">
            <v>105444-P.S.R. HUINTIL</v>
          </cell>
          <cell r="H53">
            <v>10</v>
          </cell>
          <cell r="I53">
            <v>10</v>
          </cell>
        </row>
        <row r="54">
          <cell r="G54" t="str">
            <v>105445-P.S.R. LIMAHUIDA</v>
          </cell>
          <cell r="H54">
            <v>4</v>
          </cell>
          <cell r="I54">
            <v>4</v>
          </cell>
        </row>
        <row r="55">
          <cell r="G55" t="str">
            <v>105446-P.S.R. MATANCILLA</v>
          </cell>
          <cell r="H55">
            <v>4</v>
          </cell>
          <cell r="I55">
            <v>4</v>
          </cell>
        </row>
        <row r="56">
          <cell r="G56" t="str">
            <v>105447-P.S.R. PERALILLO</v>
          </cell>
          <cell r="H56">
            <v>9</v>
          </cell>
          <cell r="I56">
            <v>9</v>
          </cell>
        </row>
        <row r="57">
          <cell r="G57" t="str">
            <v>105448-P.S.R. SANTA VIRGINIA</v>
          </cell>
          <cell r="H57">
            <v>6</v>
          </cell>
          <cell r="I57">
            <v>6</v>
          </cell>
        </row>
        <row r="58">
          <cell r="G58" t="str">
            <v>105449-P.S.R. TUNGA NORTE</v>
          </cell>
          <cell r="H58">
            <v>6</v>
          </cell>
          <cell r="I58">
            <v>6</v>
          </cell>
        </row>
        <row r="59">
          <cell r="G59" t="str">
            <v>105485-P.S.R. PLAN DE HORNOS</v>
          </cell>
          <cell r="H59">
            <v>14</v>
          </cell>
          <cell r="I59">
            <v>14</v>
          </cell>
        </row>
        <row r="60">
          <cell r="G60" t="str">
            <v>105486-P.S.R. TUNGA SUR</v>
          </cell>
          <cell r="H60">
            <v>5</v>
          </cell>
          <cell r="I60">
            <v>5</v>
          </cell>
        </row>
        <row r="61">
          <cell r="G61" t="str">
            <v>105487-P.S.R. CAÑAS UNO</v>
          </cell>
          <cell r="H61">
            <v>45</v>
          </cell>
          <cell r="I61">
            <v>45</v>
          </cell>
        </row>
        <row r="62">
          <cell r="G62" t="str">
            <v>105496-P.S.R. PINTACURA SUR</v>
          </cell>
          <cell r="H62">
            <v>2</v>
          </cell>
          <cell r="I62">
            <v>2</v>
          </cell>
        </row>
        <row r="63">
          <cell r="G63" t="str">
            <v>105504-P.S.R. SOCAVON</v>
          </cell>
          <cell r="H63">
            <v>4</v>
          </cell>
          <cell r="I63">
            <v>4</v>
          </cell>
        </row>
        <row r="64">
          <cell r="G64" t="str">
            <v>04202-CANELA</v>
          </cell>
          <cell r="H64">
            <v>181</v>
          </cell>
          <cell r="I64">
            <v>181</v>
          </cell>
        </row>
        <row r="65">
          <cell r="G65" t="str">
            <v>105309-CES. RURAL CANELA</v>
          </cell>
          <cell r="H65">
            <v>98</v>
          </cell>
          <cell r="I65">
            <v>98</v>
          </cell>
        </row>
        <row r="66">
          <cell r="G66" t="str">
            <v>105450-P.S.R. MINCHA NORTE            </v>
          </cell>
          <cell r="H66">
            <v>43</v>
          </cell>
          <cell r="I66">
            <v>43</v>
          </cell>
        </row>
        <row r="67">
          <cell r="G67" t="str">
            <v>105451-P.S.R. AGUA FRIA</v>
          </cell>
          <cell r="H67">
            <v>7</v>
          </cell>
          <cell r="I67">
            <v>7</v>
          </cell>
        </row>
        <row r="68">
          <cell r="G68" t="str">
            <v>105482-P.S.R. CANELA ALTA</v>
          </cell>
          <cell r="H68">
            <v>4</v>
          </cell>
          <cell r="I68">
            <v>4</v>
          </cell>
        </row>
        <row r="69">
          <cell r="G69" t="str">
            <v>105483-P.S.R. LOS RULOS</v>
          </cell>
          <cell r="H69">
            <v>7</v>
          </cell>
          <cell r="I69">
            <v>7</v>
          </cell>
        </row>
        <row r="70">
          <cell r="G70" t="str">
            <v>105484-P.S.R. HUENTELAUQUEN</v>
          </cell>
          <cell r="H70">
            <v>11</v>
          </cell>
          <cell r="I70">
            <v>11</v>
          </cell>
        </row>
        <row r="71">
          <cell r="G71" t="str">
            <v>105488-P.S.R. ESPIRITU SANTO</v>
          </cell>
          <cell r="H71">
            <v>1</v>
          </cell>
          <cell r="I71">
            <v>1</v>
          </cell>
        </row>
        <row r="72">
          <cell r="G72" t="str">
            <v>105493-P.S.R. MINCHA SUR</v>
          </cell>
          <cell r="H72">
            <v>5</v>
          </cell>
          <cell r="I72">
            <v>5</v>
          </cell>
        </row>
        <row r="73">
          <cell r="G73" t="str">
            <v>105497-P.S.R. JABONERIA</v>
          </cell>
          <cell r="H73">
            <v>2</v>
          </cell>
          <cell r="I73">
            <v>2</v>
          </cell>
        </row>
        <row r="74">
          <cell r="G74" t="str">
            <v>105498-P.S.R. QUEBRADA DE LINARES</v>
          </cell>
          <cell r="H74">
            <v>3</v>
          </cell>
          <cell r="I74">
            <v>3</v>
          </cell>
        </row>
        <row r="75">
          <cell r="G75" t="str">
            <v>04203-LOS VILOS</v>
          </cell>
          <cell r="H75">
            <v>301</v>
          </cell>
          <cell r="I75">
            <v>301</v>
          </cell>
        </row>
        <row r="76">
          <cell r="G76" t="str">
            <v>105108-HOSPITAL LOS VILOS</v>
          </cell>
          <cell r="H76">
            <v>195</v>
          </cell>
          <cell r="I76">
            <v>195</v>
          </cell>
        </row>
        <row r="77">
          <cell r="G77" t="str">
            <v>105478-P.S.R. CAIMANES                   </v>
          </cell>
          <cell r="H77">
            <v>45</v>
          </cell>
          <cell r="I77">
            <v>45</v>
          </cell>
        </row>
        <row r="78">
          <cell r="G78" t="str">
            <v>105479-P.S.R. GUANGUALI</v>
          </cell>
          <cell r="H78">
            <v>16</v>
          </cell>
          <cell r="I78">
            <v>16</v>
          </cell>
        </row>
        <row r="79">
          <cell r="G79" t="str">
            <v>105480-P.S.R. QUILIMARI</v>
          </cell>
          <cell r="H79">
            <v>22</v>
          </cell>
          <cell r="I79">
            <v>22</v>
          </cell>
        </row>
        <row r="80">
          <cell r="G80" t="str">
            <v>105481-P.S.R. TILAMA</v>
          </cell>
          <cell r="H80">
            <v>8</v>
          </cell>
          <cell r="I80">
            <v>8</v>
          </cell>
        </row>
        <row r="81">
          <cell r="G81" t="str">
            <v>105511-P.S.R. LOS CONDORES</v>
          </cell>
          <cell r="H81">
            <v>15</v>
          </cell>
          <cell r="I81">
            <v>15</v>
          </cell>
        </row>
        <row r="82">
          <cell r="G82" t="str">
            <v>04204-SALAMANCA</v>
          </cell>
          <cell r="H82">
            <v>522</v>
          </cell>
          <cell r="I82">
            <v>522</v>
          </cell>
        </row>
        <row r="83">
          <cell r="G83" t="str">
            <v>105104-HOSPITAL SALAMANCA</v>
          </cell>
          <cell r="H83">
            <v>327</v>
          </cell>
          <cell r="I83">
            <v>327</v>
          </cell>
        </row>
        <row r="84">
          <cell r="G84" t="str">
            <v>105452-P.S.R. CUNCUMEN                 </v>
          </cell>
          <cell r="H84">
            <v>106</v>
          </cell>
          <cell r="I84">
            <v>106</v>
          </cell>
        </row>
        <row r="85">
          <cell r="G85" t="str">
            <v>105453-P.S.R. TRANQUILLA</v>
          </cell>
          <cell r="H85">
            <v>8</v>
          </cell>
          <cell r="I85">
            <v>8</v>
          </cell>
        </row>
        <row r="86">
          <cell r="G86" t="str">
            <v>105454-P.S.R. CUNLAGUA</v>
          </cell>
          <cell r="H86">
            <v>7</v>
          </cell>
          <cell r="I86">
            <v>7</v>
          </cell>
        </row>
        <row r="87">
          <cell r="G87" t="str">
            <v>105455-P.S.R. CHILLEPIN</v>
          </cell>
          <cell r="H87">
            <v>8</v>
          </cell>
          <cell r="I87">
            <v>8</v>
          </cell>
        </row>
        <row r="88">
          <cell r="G88" t="str">
            <v>105456-P.S.R. LLIMPO</v>
          </cell>
          <cell r="H88">
            <v>10</v>
          </cell>
          <cell r="I88">
            <v>10</v>
          </cell>
        </row>
        <row r="89">
          <cell r="G89" t="str">
            <v>105457-P.S.R. SAN AGUSTIN</v>
          </cell>
          <cell r="H89">
            <v>20</v>
          </cell>
          <cell r="I89">
            <v>20</v>
          </cell>
        </row>
        <row r="90">
          <cell r="G90" t="str">
            <v>105458-P.S.R. TAHUINCO</v>
          </cell>
          <cell r="H90">
            <v>9</v>
          </cell>
          <cell r="I90">
            <v>9</v>
          </cell>
        </row>
        <row r="91">
          <cell r="G91" t="str">
            <v>105491-P.S.R. QUELEN BAJO</v>
          </cell>
          <cell r="H91">
            <v>9</v>
          </cell>
          <cell r="I91">
            <v>9</v>
          </cell>
        </row>
        <row r="92">
          <cell r="G92" t="str">
            <v>105492-P.S.R. CAMISA</v>
          </cell>
          <cell r="H92">
            <v>10</v>
          </cell>
          <cell r="I92">
            <v>10</v>
          </cell>
        </row>
        <row r="93">
          <cell r="G93" t="str">
            <v>105501-P.S.R. ARBOLEDA GRANDE</v>
          </cell>
          <cell r="H93">
            <v>8</v>
          </cell>
          <cell r="I93">
            <v>8</v>
          </cell>
        </row>
        <row r="94">
          <cell r="G94" t="str">
            <v>04301-OVALLE</v>
          </cell>
          <cell r="H94">
            <v>1959</v>
          </cell>
          <cell r="I94">
            <v>1959</v>
          </cell>
        </row>
        <row r="95">
          <cell r="G95" t="str">
            <v>105315-CES. RURAL C. DE TAMAYA</v>
          </cell>
          <cell r="H95">
            <v>135</v>
          </cell>
          <cell r="I95">
            <v>135</v>
          </cell>
        </row>
        <row r="96">
          <cell r="G96" t="str">
            <v>105317-CES. JORGE JORDAN D.</v>
          </cell>
          <cell r="H96">
            <v>360</v>
          </cell>
          <cell r="I96">
            <v>360</v>
          </cell>
        </row>
        <row r="97">
          <cell r="G97" t="str">
            <v>105322-CES. MARCOS MACUADA</v>
          </cell>
          <cell r="H97">
            <v>689</v>
          </cell>
          <cell r="I97">
            <v>689</v>
          </cell>
        </row>
        <row r="98">
          <cell r="G98" t="str">
            <v>105324-CES. SOTAQUI</v>
          </cell>
          <cell r="H98">
            <v>132</v>
          </cell>
          <cell r="I98">
            <v>132</v>
          </cell>
        </row>
        <row r="99">
          <cell r="G99" t="str">
            <v>105415-P.S.R. BARRAZA</v>
          </cell>
          <cell r="H99">
            <v>21</v>
          </cell>
          <cell r="I99">
            <v>21</v>
          </cell>
        </row>
        <row r="100">
          <cell r="G100" t="str">
            <v>105416-P.S.R. CAMARICO                  </v>
          </cell>
          <cell r="H100">
            <v>48</v>
          </cell>
          <cell r="I100">
            <v>48</v>
          </cell>
        </row>
        <row r="101">
          <cell r="G101" t="str">
            <v>105417-P.S.R. ALCONES BAJOS</v>
          </cell>
          <cell r="H101">
            <v>28</v>
          </cell>
          <cell r="I101">
            <v>28</v>
          </cell>
        </row>
        <row r="102">
          <cell r="G102" t="str">
            <v>105419-P.S.R. LAS SOSSAS</v>
          </cell>
          <cell r="H102">
            <v>17</v>
          </cell>
          <cell r="I102">
            <v>17</v>
          </cell>
        </row>
        <row r="103">
          <cell r="G103" t="str">
            <v>105420-P.S.R. LIMARI</v>
          </cell>
          <cell r="H103">
            <v>69</v>
          </cell>
          <cell r="I103">
            <v>69</v>
          </cell>
        </row>
        <row r="104">
          <cell r="G104" t="str">
            <v>105422-P.S.R. HORNILLOS</v>
          </cell>
          <cell r="H104">
            <v>9</v>
          </cell>
          <cell r="I104">
            <v>9</v>
          </cell>
        </row>
        <row r="105">
          <cell r="G105" t="str">
            <v>105437-P.S.R. CHALINGA</v>
          </cell>
          <cell r="H105">
            <v>29</v>
          </cell>
          <cell r="I105">
            <v>29</v>
          </cell>
        </row>
        <row r="106">
          <cell r="G106" t="str">
            <v>105439-P.S.R. CERRO BLANCO</v>
          </cell>
          <cell r="H106">
            <v>7</v>
          </cell>
          <cell r="I106">
            <v>7</v>
          </cell>
        </row>
        <row r="107">
          <cell r="G107" t="str">
            <v>105507-P.S.R. HUAMALATA</v>
          </cell>
          <cell r="H107">
            <v>50</v>
          </cell>
          <cell r="I107">
            <v>50</v>
          </cell>
        </row>
        <row r="108">
          <cell r="G108" t="str">
            <v>105510-P.S.R. RECOLETA</v>
          </cell>
          <cell r="H108">
            <v>40</v>
          </cell>
          <cell r="I108">
            <v>40</v>
          </cell>
        </row>
        <row r="109">
          <cell r="G109" t="str">
            <v>105722-CECOF SAN JOSE DE LA DEHESA</v>
          </cell>
          <cell r="H109">
            <v>161</v>
          </cell>
          <cell r="I109">
            <v>161</v>
          </cell>
        </row>
        <row r="110">
          <cell r="G110" t="str">
            <v>105723-CECOF LIMARI</v>
          </cell>
          <cell r="H110">
            <v>164</v>
          </cell>
          <cell r="I110">
            <v>164</v>
          </cell>
        </row>
        <row r="111">
          <cell r="G111" t="str">
            <v>04302-COMBARBALÁ</v>
          </cell>
          <cell r="H111">
            <v>294</v>
          </cell>
          <cell r="I111">
            <v>294</v>
          </cell>
        </row>
        <row r="112">
          <cell r="G112" t="str">
            <v>105105-HOSPITAL COMBARBALA</v>
          </cell>
          <cell r="H112">
            <v>152</v>
          </cell>
          <cell r="I112">
            <v>152</v>
          </cell>
        </row>
        <row r="113">
          <cell r="G113" t="str">
            <v>105433-P.S.R. SAN LORENZO</v>
          </cell>
          <cell r="H113">
            <v>2</v>
          </cell>
          <cell r="I113">
            <v>2</v>
          </cell>
        </row>
        <row r="114">
          <cell r="G114" t="str">
            <v>105434-P.S.R. SAN MARCOS</v>
          </cell>
          <cell r="H114">
            <v>9</v>
          </cell>
          <cell r="I114">
            <v>9</v>
          </cell>
        </row>
        <row r="115">
          <cell r="G115" t="str">
            <v>105441-P.S.R. MANQUEHUA</v>
          </cell>
          <cell r="H115">
            <v>9</v>
          </cell>
          <cell r="I115">
            <v>9</v>
          </cell>
        </row>
        <row r="116">
          <cell r="G116" t="str">
            <v>105459-P.S.R. BARRANCAS                </v>
          </cell>
          <cell r="H116">
            <v>16</v>
          </cell>
          <cell r="I116">
            <v>16</v>
          </cell>
        </row>
        <row r="117">
          <cell r="G117" t="str">
            <v>105460-P.S.R. COGOTI 18</v>
          </cell>
          <cell r="H117">
            <v>23</v>
          </cell>
          <cell r="I117">
            <v>23</v>
          </cell>
        </row>
        <row r="118">
          <cell r="G118" t="str">
            <v>105461-P.S.R. EL HUACHO</v>
          </cell>
          <cell r="H118">
            <v>5</v>
          </cell>
          <cell r="I118">
            <v>5</v>
          </cell>
        </row>
        <row r="119">
          <cell r="G119" t="str">
            <v>105462-P.S.R. EL SAUCE</v>
          </cell>
          <cell r="H119">
            <v>17</v>
          </cell>
          <cell r="I119">
            <v>17</v>
          </cell>
        </row>
        <row r="120">
          <cell r="G120" t="str">
            <v>105463-P.S.R. QUILITAPIA</v>
          </cell>
          <cell r="H120">
            <v>19</v>
          </cell>
          <cell r="I120">
            <v>19</v>
          </cell>
        </row>
        <row r="121">
          <cell r="G121" t="str">
            <v>105464-P.S.R. LA LIGUA</v>
          </cell>
          <cell r="H121">
            <v>17</v>
          </cell>
          <cell r="I121">
            <v>17</v>
          </cell>
        </row>
        <row r="122">
          <cell r="G122" t="str">
            <v>105465-P.S.R. RAMADILLA</v>
          </cell>
          <cell r="H122">
            <v>7</v>
          </cell>
          <cell r="I122">
            <v>7</v>
          </cell>
        </row>
        <row r="123">
          <cell r="G123" t="str">
            <v>105466-P.S.R. VALLE HERMOSO</v>
          </cell>
          <cell r="H123">
            <v>14</v>
          </cell>
          <cell r="I123">
            <v>14</v>
          </cell>
        </row>
        <row r="124">
          <cell r="G124" t="str">
            <v>105490-P.S.R. EL DURAZNO</v>
          </cell>
          <cell r="H124">
            <v>4</v>
          </cell>
          <cell r="I124">
            <v>4</v>
          </cell>
        </row>
        <row r="125">
          <cell r="G125" t="str">
            <v>04303-MONTE PATRIA</v>
          </cell>
          <cell r="H125">
            <v>598</v>
          </cell>
          <cell r="I125">
            <v>598</v>
          </cell>
        </row>
        <row r="126">
          <cell r="G126" t="str">
            <v>105307-CES. RURAL MONTE PATRIA</v>
          </cell>
          <cell r="H126">
            <v>297</v>
          </cell>
          <cell r="I126">
            <v>297</v>
          </cell>
        </row>
        <row r="127">
          <cell r="G127" t="str">
            <v>105311-CES. RURAL CHAÑARAL ALTO</v>
          </cell>
          <cell r="H127">
            <v>80</v>
          </cell>
          <cell r="I127">
            <v>80</v>
          </cell>
        </row>
        <row r="128">
          <cell r="G128" t="str">
            <v>105312-CES. RURAL CAREN</v>
          </cell>
          <cell r="H128">
            <v>88</v>
          </cell>
          <cell r="I128">
            <v>88</v>
          </cell>
        </row>
        <row r="129">
          <cell r="G129" t="str">
            <v>105318-CES. RURAL EL PALQUI</v>
          </cell>
          <cell r="H129">
            <v>117</v>
          </cell>
          <cell r="I129">
            <v>117</v>
          </cell>
        </row>
        <row r="130">
          <cell r="G130" t="str">
            <v>105427-P.S.R. HACIENDA VALDIVIA</v>
          </cell>
          <cell r="H130">
            <v>14</v>
          </cell>
          <cell r="I130">
            <v>14</v>
          </cell>
        </row>
        <row r="131">
          <cell r="G131" t="str">
            <v>105428-P.S.R. HUATULAME</v>
          </cell>
          <cell r="H131">
            <v>2</v>
          </cell>
          <cell r="I131">
            <v>2</v>
          </cell>
        </row>
        <row r="132">
          <cell r="G132" t="str">
            <v>04304-PUNITAQUI</v>
          </cell>
          <cell r="H132">
            <v>254</v>
          </cell>
          <cell r="I132">
            <v>254</v>
          </cell>
        </row>
        <row r="133">
          <cell r="G133" t="str">
            <v>105308-CES. RURAL PUNITAQUI</v>
          </cell>
          <cell r="H133">
            <v>245</v>
          </cell>
          <cell r="I133">
            <v>245</v>
          </cell>
        </row>
        <row r="134">
          <cell r="G134" t="str">
            <v>105440-P.S.R. DIVISADERO</v>
          </cell>
          <cell r="H134">
            <v>6</v>
          </cell>
          <cell r="I134">
            <v>6</v>
          </cell>
        </row>
        <row r="135">
          <cell r="G135" t="str">
            <v>105508-P.S.R. EL PARRAL DE QUILES  </v>
          </cell>
          <cell r="H135">
            <v>3</v>
          </cell>
          <cell r="I135">
            <v>3</v>
          </cell>
        </row>
        <row r="136">
          <cell r="G136" t="str">
            <v>04305-RIO HURATDO</v>
          </cell>
          <cell r="H136">
            <v>146</v>
          </cell>
          <cell r="I136">
            <v>146</v>
          </cell>
        </row>
        <row r="137">
          <cell r="G137" t="str">
            <v>105310-CES. RURAL PICHASCA</v>
          </cell>
          <cell r="H137">
            <v>146</v>
          </cell>
          <cell r="I137">
            <v>146</v>
          </cell>
        </row>
        <row r="138">
          <cell r="G138" t="str">
            <v>Total general</v>
          </cell>
          <cell r="H138">
            <v>12480</v>
          </cell>
          <cell r="I138">
            <v>12480</v>
          </cell>
        </row>
      </sheetData>
      <sheetData sheetId="20">
        <row r="2">
          <cell r="G2" t="str">
            <v>Suma de Total</v>
          </cell>
          <cell r="H2" t="str">
            <v>Etiquetas de columna</v>
          </cell>
          <cell r="Z2" t="str">
            <v>Suma de Total</v>
          </cell>
          <cell r="AA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 t="str">
            <v>Total general</v>
          </cell>
          <cell r="Z3" t="str">
            <v>Etiquetas de fila</v>
          </cell>
          <cell r="AA3">
            <v>1</v>
          </cell>
          <cell r="AB3">
            <v>2</v>
          </cell>
          <cell r="AC3">
            <v>3</v>
          </cell>
          <cell r="AD3">
            <v>4</v>
          </cell>
          <cell r="AE3">
            <v>5</v>
          </cell>
          <cell r="AF3">
            <v>6</v>
          </cell>
          <cell r="AG3">
            <v>7</v>
          </cell>
          <cell r="AH3">
            <v>8</v>
          </cell>
          <cell r="AI3">
            <v>9</v>
          </cell>
        </row>
        <row r="4">
          <cell r="G4" t="str">
            <v>04101-LA SERENA</v>
          </cell>
          <cell r="H4">
            <v>58</v>
          </cell>
          <cell r="I4">
            <v>36</v>
          </cell>
          <cell r="J4">
            <v>82</v>
          </cell>
          <cell r="K4">
            <v>48</v>
          </cell>
          <cell r="L4">
            <v>67</v>
          </cell>
          <cell r="M4">
            <v>58</v>
          </cell>
          <cell r="N4">
            <v>41</v>
          </cell>
          <cell r="O4">
            <v>57</v>
          </cell>
          <cell r="P4">
            <v>51</v>
          </cell>
          <cell r="Q4">
            <v>498</v>
          </cell>
          <cell r="Z4" t="str">
            <v>04101-LA SERENA</v>
          </cell>
          <cell r="AA4">
            <v>24</v>
          </cell>
          <cell r="AB4">
            <v>51</v>
          </cell>
          <cell r="AC4">
            <v>25</v>
          </cell>
          <cell r="AD4">
            <v>28</v>
          </cell>
          <cell r="AE4">
            <v>19</v>
          </cell>
          <cell r="AF4">
            <v>71</v>
          </cell>
          <cell r="AG4">
            <v>28</v>
          </cell>
          <cell r="AH4">
            <v>83</v>
          </cell>
          <cell r="AI4">
            <v>35</v>
          </cell>
        </row>
        <row r="5">
          <cell r="G5" t="str">
            <v>105300-CES. CARDENAL CARO</v>
          </cell>
          <cell r="H5">
            <v>17</v>
          </cell>
          <cell r="I5">
            <v>10</v>
          </cell>
          <cell r="J5">
            <v>37</v>
          </cell>
          <cell r="K5">
            <v>18</v>
          </cell>
          <cell r="L5">
            <v>17</v>
          </cell>
          <cell r="M5">
            <v>9</v>
          </cell>
          <cell r="N5">
            <v>9</v>
          </cell>
          <cell r="O5">
            <v>9</v>
          </cell>
          <cell r="P5">
            <v>15</v>
          </cell>
          <cell r="Q5">
            <v>141</v>
          </cell>
          <cell r="Z5" t="str">
            <v>105300-CES. CARDENAL CARO</v>
          </cell>
          <cell r="AB5">
            <v>2</v>
          </cell>
          <cell r="AC5">
            <v>1</v>
          </cell>
          <cell r="AD5">
            <v>1</v>
          </cell>
          <cell r="AF5">
            <v>18</v>
          </cell>
          <cell r="AG5">
            <v>5</v>
          </cell>
          <cell r="AH5">
            <v>5</v>
          </cell>
          <cell r="AI5">
            <v>2</v>
          </cell>
        </row>
        <row r="6">
          <cell r="G6" t="str">
            <v>105301-CES. LAS COMPAÑIAS</v>
          </cell>
          <cell r="H6">
            <v>5</v>
          </cell>
          <cell r="J6">
            <v>7</v>
          </cell>
          <cell r="K6">
            <v>6</v>
          </cell>
          <cell r="L6">
            <v>7</v>
          </cell>
          <cell r="M6">
            <v>4</v>
          </cell>
          <cell r="N6">
            <v>3</v>
          </cell>
          <cell r="O6">
            <v>5</v>
          </cell>
          <cell r="P6">
            <v>5</v>
          </cell>
          <cell r="Q6">
            <v>42</v>
          </cell>
          <cell r="Z6" t="str">
            <v>105302-CES. PEDRO AGUIRRE C.</v>
          </cell>
          <cell r="AA6">
            <v>2</v>
          </cell>
          <cell r="AB6">
            <v>42</v>
          </cell>
          <cell r="AC6">
            <v>11</v>
          </cell>
          <cell r="AD6">
            <v>3</v>
          </cell>
          <cell r="AF6">
            <v>25</v>
          </cell>
          <cell r="AG6">
            <v>6</v>
          </cell>
          <cell r="AH6">
            <v>7</v>
          </cell>
          <cell r="AI6">
            <v>19</v>
          </cell>
        </row>
        <row r="7">
          <cell r="G7" t="str">
            <v>105302-CES. PEDRO AGUIRRE C.</v>
          </cell>
          <cell r="H7">
            <v>7</v>
          </cell>
          <cell r="I7">
            <v>4</v>
          </cell>
          <cell r="J7">
            <v>10</v>
          </cell>
          <cell r="K7">
            <v>3</v>
          </cell>
          <cell r="L7">
            <v>11</v>
          </cell>
          <cell r="M7">
            <v>14</v>
          </cell>
          <cell r="N7">
            <v>9</v>
          </cell>
          <cell r="O7">
            <v>15</v>
          </cell>
          <cell r="P7">
            <v>7</v>
          </cell>
          <cell r="Q7">
            <v>80</v>
          </cell>
          <cell r="Z7" t="str">
            <v>105313-CES. SCHAFFHAUSER</v>
          </cell>
          <cell r="AA7">
            <v>11</v>
          </cell>
          <cell r="AB7">
            <v>3</v>
          </cell>
          <cell r="AC7">
            <v>8</v>
          </cell>
          <cell r="AD7">
            <v>4</v>
          </cell>
          <cell r="AE7">
            <v>5</v>
          </cell>
          <cell r="AF7">
            <v>11</v>
          </cell>
          <cell r="AG7">
            <v>2</v>
          </cell>
          <cell r="AH7">
            <v>2</v>
          </cell>
        </row>
        <row r="8">
          <cell r="G8" t="str">
            <v>105313-CES. SCHAFFHAUSER</v>
          </cell>
          <cell r="H8">
            <v>14</v>
          </cell>
          <cell r="I8">
            <v>5</v>
          </cell>
          <cell r="J8">
            <v>7</v>
          </cell>
          <cell r="K8">
            <v>6</v>
          </cell>
          <cell r="L8">
            <v>3</v>
          </cell>
          <cell r="M8">
            <v>4</v>
          </cell>
          <cell r="N8">
            <v>2</v>
          </cell>
          <cell r="O8">
            <v>7</v>
          </cell>
          <cell r="P8">
            <v>7</v>
          </cell>
          <cell r="Q8">
            <v>55</v>
          </cell>
          <cell r="Z8" t="str">
            <v>105319-CES. CARDENAL R.S.H.</v>
          </cell>
          <cell r="AA8">
            <v>11</v>
          </cell>
          <cell r="AB8">
            <v>4</v>
          </cell>
          <cell r="AC8">
            <v>4</v>
          </cell>
          <cell r="AD8">
            <v>19</v>
          </cell>
          <cell r="AE8">
            <v>14</v>
          </cell>
          <cell r="AF8">
            <v>12</v>
          </cell>
          <cell r="AG8">
            <v>15</v>
          </cell>
          <cell r="AH8">
            <v>10</v>
          </cell>
          <cell r="AI8">
            <v>14</v>
          </cell>
        </row>
        <row r="9">
          <cell r="G9" t="str">
            <v>105319-CES. CARDENAL R.S.H.</v>
          </cell>
          <cell r="H9">
            <v>3</v>
          </cell>
          <cell r="I9">
            <v>3</v>
          </cell>
          <cell r="J9">
            <v>4</v>
          </cell>
          <cell r="K9">
            <v>5</v>
          </cell>
          <cell r="L9">
            <v>9</v>
          </cell>
          <cell r="M9">
            <v>13</v>
          </cell>
          <cell r="N9">
            <v>11</v>
          </cell>
          <cell r="O9">
            <v>7</v>
          </cell>
          <cell r="P9">
            <v>8</v>
          </cell>
          <cell r="Q9">
            <v>63</v>
          </cell>
          <cell r="Z9" t="str">
            <v>105325-CESFAM JUAN PABLO II</v>
          </cell>
          <cell r="AC9">
            <v>1</v>
          </cell>
          <cell r="AD9">
            <v>1</v>
          </cell>
          <cell r="AF9">
            <v>5</v>
          </cell>
          <cell r="AH9">
            <v>59</v>
          </cell>
        </row>
        <row r="10">
          <cell r="G10" t="str">
            <v>105325-CESFAM JUAN PABLO II</v>
          </cell>
          <cell r="H10">
            <v>12</v>
          </cell>
          <cell r="I10">
            <v>13</v>
          </cell>
          <cell r="J10">
            <v>15</v>
          </cell>
          <cell r="K10">
            <v>7</v>
          </cell>
          <cell r="L10">
            <v>20</v>
          </cell>
          <cell r="M10">
            <v>10</v>
          </cell>
          <cell r="N10">
            <v>5</v>
          </cell>
          <cell r="O10">
            <v>11</v>
          </cell>
          <cell r="P10">
            <v>8</v>
          </cell>
          <cell r="Q10">
            <v>101</v>
          </cell>
          <cell r="Z10" t="str">
            <v>04102-COQUIMBO</v>
          </cell>
          <cell r="AA10">
            <v>17</v>
          </cell>
          <cell r="AC10">
            <v>21</v>
          </cell>
          <cell r="AD10">
            <v>2</v>
          </cell>
          <cell r="AE10">
            <v>7</v>
          </cell>
          <cell r="AF10">
            <v>23</v>
          </cell>
          <cell r="AG10">
            <v>2</v>
          </cell>
          <cell r="AH10">
            <v>1</v>
          </cell>
          <cell r="AI10">
            <v>6</v>
          </cell>
        </row>
        <row r="11">
          <cell r="G11" t="str">
            <v>105400-P.S.R. ALGARROBITO            </v>
          </cell>
          <cell r="I11">
            <v>1</v>
          </cell>
          <cell r="J11">
            <v>2</v>
          </cell>
          <cell r="K11">
            <v>2</v>
          </cell>
          <cell r="M11">
            <v>4</v>
          </cell>
          <cell r="N11">
            <v>2</v>
          </cell>
          <cell r="O11">
            <v>3</v>
          </cell>
          <cell r="Q11">
            <v>14</v>
          </cell>
          <cell r="Z11" t="str">
            <v>105303-CES. SAN JUAN</v>
          </cell>
          <cell r="AA11">
            <v>13</v>
          </cell>
          <cell r="AC11">
            <v>2</v>
          </cell>
          <cell r="AD11">
            <v>2</v>
          </cell>
          <cell r="AI11">
            <v>2</v>
          </cell>
        </row>
        <row r="12">
          <cell r="G12" t="str">
            <v>105401-P.S.R. LAS ROJAS</v>
          </cell>
          <cell r="K12">
            <v>1</v>
          </cell>
          <cell r="P12">
            <v>1</v>
          </cell>
          <cell r="Q12">
            <v>2</v>
          </cell>
          <cell r="Z12" t="str">
            <v>105304-CES. SANTA CECILIA</v>
          </cell>
          <cell r="AA12">
            <v>1</v>
          </cell>
        </row>
        <row r="13">
          <cell r="G13" t="str">
            <v>04102-COQUIMBO</v>
          </cell>
          <cell r="H13">
            <v>24</v>
          </cell>
          <cell r="I13">
            <v>34</v>
          </cell>
          <cell r="J13">
            <v>54</v>
          </cell>
          <cell r="K13">
            <v>49</v>
          </cell>
          <cell r="L13">
            <v>94</v>
          </cell>
          <cell r="M13">
            <v>80</v>
          </cell>
          <cell r="N13">
            <v>95</v>
          </cell>
          <cell r="O13">
            <v>72</v>
          </cell>
          <cell r="P13">
            <v>69</v>
          </cell>
          <cell r="Q13">
            <v>571</v>
          </cell>
          <cell r="Z13" t="str">
            <v>105305-CES. TIERRAS BLANCAS</v>
          </cell>
          <cell r="AA13">
            <v>3</v>
          </cell>
          <cell r="AC13">
            <v>19</v>
          </cell>
          <cell r="AE13">
            <v>7</v>
          </cell>
          <cell r="AF13">
            <v>23</v>
          </cell>
          <cell r="AG13">
            <v>2</v>
          </cell>
          <cell r="AH13">
            <v>1</v>
          </cell>
          <cell r="AI13">
            <v>3</v>
          </cell>
        </row>
        <row r="14">
          <cell r="G14" t="str">
            <v>105303-CES. SAN JUAN</v>
          </cell>
          <cell r="H14">
            <v>3</v>
          </cell>
          <cell r="I14">
            <v>4</v>
          </cell>
          <cell r="J14">
            <v>9</v>
          </cell>
          <cell r="K14">
            <v>9</v>
          </cell>
          <cell r="L14">
            <v>25</v>
          </cell>
          <cell r="M14">
            <v>17</v>
          </cell>
          <cell r="N14">
            <v>13</v>
          </cell>
          <cell r="O14">
            <v>9</v>
          </cell>
          <cell r="P14">
            <v>12</v>
          </cell>
          <cell r="Q14">
            <v>101</v>
          </cell>
          <cell r="Z14" t="str">
            <v>105321-CES. RURAL  TONGOY</v>
          </cell>
          <cell r="AI14">
            <v>1</v>
          </cell>
        </row>
        <row r="15">
          <cell r="G15" t="str">
            <v>105304-CES. SANTA CECILIA</v>
          </cell>
          <cell r="H15">
            <v>6</v>
          </cell>
          <cell r="I15">
            <v>7</v>
          </cell>
          <cell r="J15">
            <v>8</v>
          </cell>
          <cell r="K15">
            <v>4</v>
          </cell>
          <cell r="L15">
            <v>3</v>
          </cell>
          <cell r="M15">
            <v>12</v>
          </cell>
          <cell r="N15">
            <v>15</v>
          </cell>
          <cell r="O15">
            <v>15</v>
          </cell>
          <cell r="P15">
            <v>9</v>
          </cell>
          <cell r="Q15">
            <v>79</v>
          </cell>
          <cell r="Z15" t="str">
            <v>04103-ANDACOLLO</v>
          </cell>
          <cell r="AA15">
            <v>30</v>
          </cell>
          <cell r="AC15">
            <v>1</v>
          </cell>
        </row>
        <row r="16">
          <cell r="G16" t="str">
            <v>105305-CES. TIERRAS BLANCAS</v>
          </cell>
          <cell r="H16">
            <v>13</v>
          </cell>
          <cell r="I16">
            <v>16</v>
          </cell>
          <cell r="J16">
            <v>26</v>
          </cell>
          <cell r="K16">
            <v>25</v>
          </cell>
          <cell r="L16">
            <v>54</v>
          </cell>
          <cell r="M16">
            <v>42</v>
          </cell>
          <cell r="N16">
            <v>43</v>
          </cell>
          <cell r="O16">
            <v>17</v>
          </cell>
          <cell r="P16">
            <v>24</v>
          </cell>
          <cell r="Q16">
            <v>260</v>
          </cell>
          <cell r="Z16" t="str">
            <v>105106-HOSPITAL ANDACOLLO</v>
          </cell>
          <cell r="AA16">
            <v>30</v>
          </cell>
          <cell r="AC16">
            <v>1</v>
          </cell>
        </row>
        <row r="17">
          <cell r="G17" t="str">
            <v>105321-CES. RURAL  TONGOY</v>
          </cell>
          <cell r="I17">
            <v>2</v>
          </cell>
          <cell r="O17">
            <v>1</v>
          </cell>
          <cell r="P17">
            <v>3</v>
          </cell>
          <cell r="Q17">
            <v>6</v>
          </cell>
          <cell r="Z17" t="str">
            <v>04104-LA HIGUERA</v>
          </cell>
          <cell r="AF17">
            <v>3</v>
          </cell>
          <cell r="AG17">
            <v>4</v>
          </cell>
        </row>
        <row r="18">
          <cell r="G18" t="str">
            <v>105323-CES. DR. SERGIO AGUILAR</v>
          </cell>
          <cell r="H18">
            <v>2</v>
          </cell>
          <cell r="I18">
            <v>4</v>
          </cell>
          <cell r="J18">
            <v>6</v>
          </cell>
          <cell r="K18">
            <v>6</v>
          </cell>
          <cell r="L18">
            <v>10</v>
          </cell>
          <cell r="M18">
            <v>6</v>
          </cell>
          <cell r="N18">
            <v>21</v>
          </cell>
          <cell r="O18">
            <v>28</v>
          </cell>
          <cell r="P18">
            <v>20</v>
          </cell>
          <cell r="Q18">
            <v>103</v>
          </cell>
          <cell r="Z18" t="str">
            <v>105314-CES. LA HIGUERA</v>
          </cell>
          <cell r="AF18">
            <v>3</v>
          </cell>
        </row>
        <row r="19">
          <cell r="G19" t="str">
            <v>105404-P.S.R. EL TANGUE                         </v>
          </cell>
          <cell r="J19">
            <v>1</v>
          </cell>
          <cell r="K19">
            <v>4</v>
          </cell>
          <cell r="Q19">
            <v>5</v>
          </cell>
          <cell r="Z19" t="str">
            <v>105500-P.S.R. CALETA HORNOS        </v>
          </cell>
          <cell r="AG19">
            <v>4</v>
          </cell>
        </row>
        <row r="20">
          <cell r="G20" t="str">
            <v>105406-P.S.R. PAN DE AZUCAR</v>
          </cell>
          <cell r="I20">
            <v>1</v>
          </cell>
          <cell r="J20">
            <v>4</v>
          </cell>
          <cell r="K20">
            <v>1</v>
          </cell>
          <cell r="L20">
            <v>2</v>
          </cell>
          <cell r="M20">
            <v>3</v>
          </cell>
          <cell r="N20">
            <v>3</v>
          </cell>
          <cell r="O20">
            <v>1</v>
          </cell>
          <cell r="P20">
            <v>1</v>
          </cell>
          <cell r="Q20">
            <v>16</v>
          </cell>
          <cell r="Z20" t="str">
            <v>04201-ILLAPEL</v>
          </cell>
          <cell r="AC20">
            <v>2</v>
          </cell>
          <cell r="AH20">
            <v>1</v>
          </cell>
        </row>
        <row r="21">
          <cell r="G21" t="str">
            <v>105407-P.S.R. TAMBILLOS</v>
          </cell>
          <cell r="O21">
            <v>1</v>
          </cell>
          <cell r="Q21">
            <v>1</v>
          </cell>
          <cell r="Z21" t="str">
            <v>105326-CESFAM SAN RAFAEL</v>
          </cell>
          <cell r="AC21">
            <v>2</v>
          </cell>
          <cell r="AH21">
            <v>1</v>
          </cell>
        </row>
        <row r="22">
          <cell r="G22" t="str">
            <v>04103-ANDACOLLO</v>
          </cell>
          <cell r="H22">
            <v>3</v>
          </cell>
          <cell r="J22">
            <v>1</v>
          </cell>
          <cell r="K22">
            <v>4</v>
          </cell>
          <cell r="L22">
            <v>1</v>
          </cell>
          <cell r="M22">
            <v>6</v>
          </cell>
          <cell r="N22">
            <v>2</v>
          </cell>
          <cell r="P22">
            <v>3</v>
          </cell>
          <cell r="Q22">
            <v>20</v>
          </cell>
          <cell r="Z22" t="str">
            <v>04204-SALAMANCA</v>
          </cell>
          <cell r="AC22">
            <v>2</v>
          </cell>
          <cell r="AD22">
            <v>1</v>
          </cell>
          <cell r="AE22">
            <v>6</v>
          </cell>
          <cell r="AF22">
            <v>2</v>
          </cell>
          <cell r="AG22">
            <v>3</v>
          </cell>
          <cell r="AH22">
            <v>10</v>
          </cell>
          <cell r="AI22">
            <v>7</v>
          </cell>
        </row>
        <row r="23">
          <cell r="G23" t="str">
            <v>105106-HOSPITAL ANDACOLLO</v>
          </cell>
          <cell r="H23">
            <v>3</v>
          </cell>
          <cell r="J23">
            <v>1</v>
          </cell>
          <cell r="K23">
            <v>4</v>
          </cell>
          <cell r="L23">
            <v>1</v>
          </cell>
          <cell r="M23">
            <v>6</v>
          </cell>
          <cell r="N23">
            <v>2</v>
          </cell>
          <cell r="P23">
            <v>3</v>
          </cell>
          <cell r="Q23">
            <v>20</v>
          </cell>
          <cell r="Z23" t="str">
            <v>105104-HOSPITAL SALAMANCA</v>
          </cell>
          <cell r="AC23">
            <v>1</v>
          </cell>
          <cell r="AD23">
            <v>1</v>
          </cell>
          <cell r="AE23">
            <v>6</v>
          </cell>
          <cell r="AF23">
            <v>1</v>
          </cell>
          <cell r="AG23">
            <v>3</v>
          </cell>
          <cell r="AH23">
            <v>10</v>
          </cell>
          <cell r="AI23">
            <v>7</v>
          </cell>
        </row>
        <row r="24">
          <cell r="G24" t="str">
            <v>04104-LA HIGUERA</v>
          </cell>
          <cell r="J24">
            <v>4</v>
          </cell>
          <cell r="L24">
            <v>2</v>
          </cell>
          <cell r="M24">
            <v>4</v>
          </cell>
          <cell r="N24">
            <v>3</v>
          </cell>
          <cell r="O24">
            <v>2</v>
          </cell>
          <cell r="Q24">
            <v>15</v>
          </cell>
          <cell r="Z24" t="str">
            <v>105452-P.S.R. CUNCUMEN                 </v>
          </cell>
          <cell r="AC24">
            <v>1</v>
          </cell>
          <cell r="AF24">
            <v>1</v>
          </cell>
        </row>
        <row r="25">
          <cell r="G25" t="str">
            <v>105314-CES. LA HIGUERA</v>
          </cell>
          <cell r="J25">
            <v>1</v>
          </cell>
          <cell r="L25">
            <v>1</v>
          </cell>
          <cell r="M25">
            <v>1</v>
          </cell>
          <cell r="O25">
            <v>1</v>
          </cell>
          <cell r="Q25">
            <v>4</v>
          </cell>
          <cell r="Z25" t="str">
            <v>04301-OVALLE</v>
          </cell>
          <cell r="AC25">
            <v>1</v>
          </cell>
          <cell r="AD25">
            <v>7</v>
          </cell>
          <cell r="AE25">
            <v>1</v>
          </cell>
          <cell r="AF25">
            <v>1</v>
          </cell>
          <cell r="AG25">
            <v>1</v>
          </cell>
          <cell r="AH25">
            <v>1</v>
          </cell>
        </row>
        <row r="26">
          <cell r="G26" t="str">
            <v>105500-P.S.R. CALETA HORNOS        </v>
          </cell>
          <cell r="J26">
            <v>1</v>
          </cell>
          <cell r="L26">
            <v>1</v>
          </cell>
          <cell r="N26">
            <v>3</v>
          </cell>
          <cell r="O26">
            <v>1</v>
          </cell>
          <cell r="Q26">
            <v>6</v>
          </cell>
          <cell r="Z26" t="str">
            <v>105322-CES. MARCOS MACUADA</v>
          </cell>
          <cell r="AC26">
            <v>1</v>
          </cell>
          <cell r="AD26">
            <v>7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</row>
        <row r="27">
          <cell r="G27" t="str">
            <v>105506-P.S.R. EL TRAPICHE</v>
          </cell>
          <cell r="J27">
            <v>2</v>
          </cell>
          <cell r="M27">
            <v>3</v>
          </cell>
          <cell r="Q27">
            <v>5</v>
          </cell>
          <cell r="Z27" t="str">
            <v>04302-COMBARBALÁ</v>
          </cell>
          <cell r="AA27">
            <v>1</v>
          </cell>
          <cell r="AB27">
            <v>1</v>
          </cell>
          <cell r="AC27">
            <v>1</v>
          </cell>
          <cell r="AE27">
            <v>3</v>
          </cell>
          <cell r="AF27">
            <v>1</v>
          </cell>
          <cell r="AH27">
            <v>2</v>
          </cell>
        </row>
        <row r="28">
          <cell r="G28" t="str">
            <v>04105-PAIHUANO</v>
          </cell>
          <cell r="H28">
            <v>1</v>
          </cell>
          <cell r="I28">
            <v>2</v>
          </cell>
          <cell r="J28">
            <v>4</v>
          </cell>
          <cell r="K28">
            <v>1</v>
          </cell>
          <cell r="L28">
            <v>1</v>
          </cell>
          <cell r="M28">
            <v>2</v>
          </cell>
          <cell r="N28">
            <v>1</v>
          </cell>
          <cell r="O28">
            <v>1</v>
          </cell>
          <cell r="P28">
            <v>1</v>
          </cell>
          <cell r="Q28">
            <v>14</v>
          </cell>
          <cell r="Z28" t="str">
            <v>105105-HOSPITAL COMBARBALA</v>
          </cell>
          <cell r="AA28">
            <v>1</v>
          </cell>
          <cell r="AB28">
            <v>1</v>
          </cell>
          <cell r="AC28">
            <v>1</v>
          </cell>
          <cell r="AE28">
            <v>1</v>
          </cell>
          <cell r="AF28">
            <v>1</v>
          </cell>
          <cell r="AH28">
            <v>1</v>
          </cell>
        </row>
        <row r="29">
          <cell r="G29" t="str">
            <v>105306-CES. PAIHUANO</v>
          </cell>
          <cell r="H29">
            <v>1</v>
          </cell>
          <cell r="I29">
            <v>2</v>
          </cell>
          <cell r="K29">
            <v>1</v>
          </cell>
          <cell r="M29">
            <v>2</v>
          </cell>
          <cell r="O29">
            <v>1</v>
          </cell>
          <cell r="Q29">
            <v>7</v>
          </cell>
          <cell r="Z29" t="str">
            <v>105460-P.S.R. COGOTI 18</v>
          </cell>
          <cell r="AH29">
            <v>1</v>
          </cell>
        </row>
        <row r="30">
          <cell r="G30" t="str">
            <v>105477-P.S.R. PISCO ELQUI</v>
          </cell>
          <cell r="J30">
            <v>4</v>
          </cell>
          <cell r="L30">
            <v>1</v>
          </cell>
          <cell r="N30">
            <v>1</v>
          </cell>
          <cell r="P30">
            <v>1</v>
          </cell>
          <cell r="Q30">
            <v>7</v>
          </cell>
          <cell r="Z30" t="str">
            <v>105463-P.S.R. QUILITAPIA</v>
          </cell>
          <cell r="AE30">
            <v>1</v>
          </cell>
        </row>
        <row r="31">
          <cell r="G31" t="str">
            <v>04106-VICUÑA</v>
          </cell>
          <cell r="H31">
            <v>12</v>
          </cell>
          <cell r="I31">
            <v>8</v>
          </cell>
          <cell r="J31">
            <v>5</v>
          </cell>
          <cell r="K31">
            <v>4</v>
          </cell>
          <cell r="L31">
            <v>12</v>
          </cell>
          <cell r="M31">
            <v>12</v>
          </cell>
          <cell r="N31">
            <v>4</v>
          </cell>
          <cell r="O31">
            <v>1</v>
          </cell>
          <cell r="P31">
            <v>4</v>
          </cell>
          <cell r="Q31">
            <v>62</v>
          </cell>
          <cell r="Z31" t="str">
            <v>105464-P.S.R. LA LIGUA</v>
          </cell>
          <cell r="AE31">
            <v>1</v>
          </cell>
        </row>
        <row r="32">
          <cell r="G32" t="str">
            <v>105107-HOSPITAL VICUÑA</v>
          </cell>
          <cell r="H32">
            <v>2</v>
          </cell>
          <cell r="I32">
            <v>1</v>
          </cell>
          <cell r="J32">
            <v>3</v>
          </cell>
          <cell r="L32">
            <v>8</v>
          </cell>
          <cell r="M32">
            <v>8</v>
          </cell>
          <cell r="N32">
            <v>3</v>
          </cell>
          <cell r="P32">
            <v>4</v>
          </cell>
          <cell r="Q32">
            <v>29</v>
          </cell>
          <cell r="Z32" t="str">
            <v>04303-MONTE PATRIA</v>
          </cell>
          <cell r="AA32">
            <v>1</v>
          </cell>
          <cell r="AB32">
            <v>3</v>
          </cell>
          <cell r="AC32">
            <v>1</v>
          </cell>
          <cell r="AD32">
            <v>3</v>
          </cell>
          <cell r="AE32">
            <v>6</v>
          </cell>
          <cell r="AF32">
            <v>2</v>
          </cell>
          <cell r="AG32">
            <v>2</v>
          </cell>
          <cell r="AH32">
            <v>6</v>
          </cell>
        </row>
        <row r="33">
          <cell r="G33" t="str">
            <v>105467-P.S.R. DIAGUITAS</v>
          </cell>
          <cell r="J33">
            <v>1</v>
          </cell>
          <cell r="L33">
            <v>1</v>
          </cell>
          <cell r="M33">
            <v>1</v>
          </cell>
          <cell r="Q33">
            <v>3</v>
          </cell>
          <cell r="Z33" t="str">
            <v>105307-CES. RURAL MONTE PATRIA</v>
          </cell>
          <cell r="AD33">
            <v>1</v>
          </cell>
          <cell r="AF33">
            <v>2</v>
          </cell>
          <cell r="AG33">
            <v>2</v>
          </cell>
          <cell r="AH33">
            <v>2</v>
          </cell>
        </row>
        <row r="34">
          <cell r="G34" t="str">
            <v>105468-P.S.R. EL MOLLE</v>
          </cell>
          <cell r="H34">
            <v>1</v>
          </cell>
          <cell r="Q34">
            <v>1</v>
          </cell>
          <cell r="Z34" t="str">
            <v>105318-CES. RURAL EL PALQUI</v>
          </cell>
          <cell r="AA34">
            <v>1</v>
          </cell>
          <cell r="AB34">
            <v>3</v>
          </cell>
          <cell r="AC34">
            <v>1</v>
          </cell>
          <cell r="AD34">
            <v>2</v>
          </cell>
          <cell r="AE34">
            <v>6</v>
          </cell>
          <cell r="AH34">
            <v>4</v>
          </cell>
        </row>
        <row r="35">
          <cell r="G35" t="str">
            <v>105469-P.S.R. EL TAMBO</v>
          </cell>
          <cell r="H35">
            <v>8</v>
          </cell>
          <cell r="I35">
            <v>4</v>
          </cell>
          <cell r="K35">
            <v>3</v>
          </cell>
          <cell r="M35">
            <v>1</v>
          </cell>
          <cell r="O35">
            <v>1</v>
          </cell>
          <cell r="Q35">
            <v>17</v>
          </cell>
          <cell r="Z35" t="str">
            <v>Total general</v>
          </cell>
          <cell r="AA35">
            <v>73</v>
          </cell>
          <cell r="AB35">
            <v>55</v>
          </cell>
          <cell r="AC35">
            <v>54</v>
          </cell>
          <cell r="AD35">
            <v>41</v>
          </cell>
          <cell r="AE35">
            <v>42</v>
          </cell>
          <cell r="AF35">
            <v>103</v>
          </cell>
          <cell r="AG35">
            <v>40</v>
          </cell>
          <cell r="AH35">
            <v>104</v>
          </cell>
          <cell r="AI35">
            <v>48</v>
          </cell>
        </row>
        <row r="36">
          <cell r="G36" t="str">
            <v>105470-P.S.R. HUANTA</v>
          </cell>
          <cell r="M36">
            <v>1</v>
          </cell>
          <cell r="Q36">
            <v>1</v>
          </cell>
        </row>
        <row r="37">
          <cell r="G37" t="str">
            <v>105471-P.S.R. PERALILLO</v>
          </cell>
          <cell r="J37">
            <v>1</v>
          </cell>
          <cell r="Q37">
            <v>1</v>
          </cell>
        </row>
        <row r="38">
          <cell r="G38" t="str">
            <v>105472-P.S.R. RIVADAVIA</v>
          </cell>
          <cell r="K38">
            <v>1</v>
          </cell>
          <cell r="L38">
            <v>1</v>
          </cell>
          <cell r="M38">
            <v>1</v>
          </cell>
          <cell r="Q38">
            <v>3</v>
          </cell>
        </row>
        <row r="39">
          <cell r="G39" t="str">
            <v>105473-P.S.R. TALCUNA</v>
          </cell>
          <cell r="I39">
            <v>2</v>
          </cell>
          <cell r="N39">
            <v>1</v>
          </cell>
          <cell r="Q39">
            <v>3</v>
          </cell>
        </row>
        <row r="40">
          <cell r="G40" t="str">
            <v>105502-P.S.R. CALINGASTA</v>
          </cell>
          <cell r="I40">
            <v>1</v>
          </cell>
          <cell r="Q40">
            <v>1</v>
          </cell>
        </row>
        <row r="41">
          <cell r="G41" t="str">
            <v>105509-P.S.R. GUALLIGUAICA</v>
          </cell>
          <cell r="H41">
            <v>1</v>
          </cell>
          <cell r="L41">
            <v>2</v>
          </cell>
          <cell r="Q41">
            <v>3</v>
          </cell>
        </row>
        <row r="42">
          <cell r="G42" t="str">
            <v>04201-ILLAPEL</v>
          </cell>
          <cell r="H42">
            <v>9</v>
          </cell>
          <cell r="I42">
            <v>10</v>
          </cell>
          <cell r="J42">
            <v>6</v>
          </cell>
          <cell r="K42">
            <v>1</v>
          </cell>
          <cell r="L42">
            <v>4</v>
          </cell>
          <cell r="M42">
            <v>11</v>
          </cell>
          <cell r="N42">
            <v>10</v>
          </cell>
          <cell r="O42">
            <v>9</v>
          </cell>
          <cell r="P42">
            <v>8</v>
          </cell>
          <cell r="Q42">
            <v>68</v>
          </cell>
        </row>
        <row r="43">
          <cell r="G43" t="str">
            <v>105103-HOSPITAL ILLAPEL</v>
          </cell>
          <cell r="H43">
            <v>3</v>
          </cell>
          <cell r="I43">
            <v>8</v>
          </cell>
          <cell r="J43">
            <v>2</v>
          </cell>
          <cell r="K43">
            <v>1</v>
          </cell>
          <cell r="L43">
            <v>2</v>
          </cell>
          <cell r="M43">
            <v>4</v>
          </cell>
          <cell r="N43">
            <v>3</v>
          </cell>
          <cell r="O43">
            <v>8</v>
          </cell>
          <cell r="P43">
            <v>5</v>
          </cell>
          <cell r="Q43">
            <v>36</v>
          </cell>
        </row>
        <row r="44">
          <cell r="G44" t="str">
            <v>105326-CESFAM SAN RAFAEL</v>
          </cell>
          <cell r="H44">
            <v>3</v>
          </cell>
          <cell r="I44">
            <v>2</v>
          </cell>
          <cell r="J44">
            <v>3</v>
          </cell>
          <cell r="L44">
            <v>2</v>
          </cell>
          <cell r="N44">
            <v>3</v>
          </cell>
          <cell r="P44">
            <v>2</v>
          </cell>
          <cell r="Q44">
            <v>15</v>
          </cell>
        </row>
        <row r="45">
          <cell r="G45" t="str">
            <v>105444-P.S.R. HUINTIL</v>
          </cell>
          <cell r="H45">
            <v>1</v>
          </cell>
          <cell r="Q45">
            <v>1</v>
          </cell>
        </row>
        <row r="46">
          <cell r="G46" t="str">
            <v>105446-P.S.R. MATANCILLA</v>
          </cell>
          <cell r="P46">
            <v>1</v>
          </cell>
          <cell r="Q46">
            <v>1</v>
          </cell>
        </row>
        <row r="47">
          <cell r="G47" t="str">
            <v>105447-P.S.R. PERALILLO</v>
          </cell>
          <cell r="N47">
            <v>2</v>
          </cell>
          <cell r="Q47">
            <v>2</v>
          </cell>
        </row>
        <row r="48">
          <cell r="G48" t="str">
            <v>105448-P.S.R. SANTA VIRGINIA</v>
          </cell>
          <cell r="N48">
            <v>1</v>
          </cell>
          <cell r="Q48">
            <v>1</v>
          </cell>
        </row>
        <row r="49">
          <cell r="G49" t="str">
            <v>105485-P.S.R. PLAN DE HORNOS</v>
          </cell>
          <cell r="J49">
            <v>1</v>
          </cell>
          <cell r="M49">
            <v>2</v>
          </cell>
          <cell r="Q49">
            <v>3</v>
          </cell>
        </row>
        <row r="50">
          <cell r="G50" t="str">
            <v>105487-P.S.R. CAÑAS UNO</v>
          </cell>
          <cell r="H50">
            <v>1</v>
          </cell>
          <cell r="M50">
            <v>4</v>
          </cell>
          <cell r="N50">
            <v>1</v>
          </cell>
          <cell r="O50">
            <v>1</v>
          </cell>
          <cell r="Q50">
            <v>7</v>
          </cell>
        </row>
        <row r="51">
          <cell r="G51" t="str">
            <v>105504-P.S.R. SOCAVON</v>
          </cell>
          <cell r="H51">
            <v>1</v>
          </cell>
          <cell r="M51">
            <v>1</v>
          </cell>
          <cell r="Q51">
            <v>2</v>
          </cell>
        </row>
        <row r="52">
          <cell r="G52" t="str">
            <v>04202-CANELA</v>
          </cell>
          <cell r="O52">
            <v>2</v>
          </cell>
          <cell r="P52">
            <v>14</v>
          </cell>
          <cell r="Q52">
            <v>16</v>
          </cell>
        </row>
        <row r="53">
          <cell r="G53" t="str">
            <v>105309-CES. RURAL CANELA</v>
          </cell>
          <cell r="P53">
            <v>14</v>
          </cell>
          <cell r="Q53">
            <v>14</v>
          </cell>
        </row>
        <row r="54">
          <cell r="G54" t="str">
            <v>105450-P.S.R. MINCHA NORTE            </v>
          </cell>
          <cell r="O54">
            <v>2</v>
          </cell>
          <cell r="Q54">
            <v>2</v>
          </cell>
        </row>
        <row r="55">
          <cell r="G55" t="str">
            <v>04203-LOS VILOS</v>
          </cell>
          <cell r="J55">
            <v>6</v>
          </cell>
          <cell r="K55">
            <v>14</v>
          </cell>
          <cell r="L55">
            <v>11</v>
          </cell>
          <cell r="M55">
            <v>21</v>
          </cell>
          <cell r="N55">
            <v>5</v>
          </cell>
          <cell r="O55">
            <v>4</v>
          </cell>
          <cell r="P55">
            <v>8</v>
          </cell>
          <cell r="Q55">
            <v>69</v>
          </cell>
        </row>
        <row r="56">
          <cell r="G56" t="str">
            <v>105108-HOSPITAL LOS VILOS</v>
          </cell>
          <cell r="J56">
            <v>6</v>
          </cell>
          <cell r="K56">
            <v>8</v>
          </cell>
          <cell r="L56">
            <v>3</v>
          </cell>
          <cell r="N56">
            <v>5</v>
          </cell>
          <cell r="O56">
            <v>3</v>
          </cell>
          <cell r="P56">
            <v>5</v>
          </cell>
          <cell r="Q56">
            <v>30</v>
          </cell>
        </row>
        <row r="57">
          <cell r="G57" t="str">
            <v>105478-P.S.R. CAIMANES                   </v>
          </cell>
          <cell r="K57">
            <v>2</v>
          </cell>
          <cell r="L57">
            <v>7</v>
          </cell>
          <cell r="M57">
            <v>3</v>
          </cell>
          <cell r="P57">
            <v>1</v>
          </cell>
          <cell r="Q57">
            <v>13</v>
          </cell>
        </row>
        <row r="58">
          <cell r="G58" t="str">
            <v>105479-P.S.R. GUANGUALI</v>
          </cell>
          <cell r="K58">
            <v>1</v>
          </cell>
          <cell r="O58">
            <v>1</v>
          </cell>
          <cell r="Q58">
            <v>2</v>
          </cell>
        </row>
        <row r="59">
          <cell r="G59" t="str">
            <v>105480-P.S.R. QUILIMARI</v>
          </cell>
          <cell r="K59">
            <v>2</v>
          </cell>
          <cell r="M59">
            <v>6</v>
          </cell>
          <cell r="P59">
            <v>1</v>
          </cell>
          <cell r="Q59">
            <v>9</v>
          </cell>
        </row>
        <row r="60">
          <cell r="G60" t="str">
            <v>105481-P.S.R. TILAMA</v>
          </cell>
          <cell r="L60">
            <v>1</v>
          </cell>
          <cell r="M60">
            <v>5</v>
          </cell>
          <cell r="P60">
            <v>1</v>
          </cell>
          <cell r="Q60">
            <v>7</v>
          </cell>
        </row>
        <row r="61">
          <cell r="G61" t="str">
            <v>105511-P.S.R. LOS CONDORES</v>
          </cell>
          <cell r="K61">
            <v>1</v>
          </cell>
          <cell r="M61">
            <v>7</v>
          </cell>
          <cell r="Q61">
            <v>8</v>
          </cell>
        </row>
        <row r="62">
          <cell r="G62" t="str">
            <v>04204-SALAMANCA</v>
          </cell>
          <cell r="H62">
            <v>5</v>
          </cell>
          <cell r="I62">
            <v>2</v>
          </cell>
          <cell r="J62">
            <v>5</v>
          </cell>
          <cell r="K62">
            <v>2</v>
          </cell>
          <cell r="L62">
            <v>4</v>
          </cell>
          <cell r="M62">
            <v>4</v>
          </cell>
          <cell r="N62">
            <v>7</v>
          </cell>
          <cell r="O62">
            <v>9</v>
          </cell>
          <cell r="P62">
            <v>3</v>
          </cell>
          <cell r="Q62">
            <v>41</v>
          </cell>
        </row>
        <row r="63">
          <cell r="G63" t="str">
            <v>105104-HOSPITAL SALAMANCA</v>
          </cell>
          <cell r="H63">
            <v>5</v>
          </cell>
          <cell r="I63">
            <v>2</v>
          </cell>
          <cell r="J63">
            <v>5</v>
          </cell>
          <cell r="K63">
            <v>2</v>
          </cell>
          <cell r="L63">
            <v>4</v>
          </cell>
          <cell r="M63">
            <v>4</v>
          </cell>
          <cell r="N63">
            <v>7</v>
          </cell>
          <cell r="O63">
            <v>9</v>
          </cell>
          <cell r="P63">
            <v>3</v>
          </cell>
          <cell r="Q63">
            <v>41</v>
          </cell>
        </row>
        <row r="64">
          <cell r="G64" t="str">
            <v>04301-OVALLE</v>
          </cell>
          <cell r="H64">
            <v>23</v>
          </cell>
          <cell r="I64">
            <v>16</v>
          </cell>
          <cell r="J64">
            <v>9</v>
          </cell>
          <cell r="K64">
            <v>12</v>
          </cell>
          <cell r="L64">
            <v>16</v>
          </cell>
          <cell r="M64">
            <v>12</v>
          </cell>
          <cell r="N64">
            <v>24</v>
          </cell>
          <cell r="O64">
            <v>36</v>
          </cell>
          <cell r="P64">
            <v>20</v>
          </cell>
          <cell r="Q64">
            <v>168</v>
          </cell>
        </row>
        <row r="65">
          <cell r="G65" t="str">
            <v>105315-CES. RURAL C. DE TAMAYA</v>
          </cell>
          <cell r="L65">
            <v>1</v>
          </cell>
          <cell r="M65">
            <v>2</v>
          </cell>
          <cell r="Q65">
            <v>3</v>
          </cell>
        </row>
        <row r="66">
          <cell r="G66" t="str">
            <v>105317-CES. JORGE JORDAN D.</v>
          </cell>
          <cell r="H66">
            <v>6</v>
          </cell>
          <cell r="I66">
            <v>9</v>
          </cell>
          <cell r="J66">
            <v>3</v>
          </cell>
          <cell r="K66">
            <v>2</v>
          </cell>
          <cell r="L66">
            <v>2</v>
          </cell>
          <cell r="N66">
            <v>16</v>
          </cell>
          <cell r="O66">
            <v>7</v>
          </cell>
          <cell r="P66">
            <v>5</v>
          </cell>
          <cell r="Q66">
            <v>50</v>
          </cell>
        </row>
        <row r="67">
          <cell r="G67" t="str">
            <v>105322-CES. MARCOS MACUADA</v>
          </cell>
          <cell r="H67">
            <v>11</v>
          </cell>
          <cell r="I67">
            <v>3</v>
          </cell>
          <cell r="J67">
            <v>6</v>
          </cell>
          <cell r="K67">
            <v>7</v>
          </cell>
          <cell r="L67">
            <v>13</v>
          </cell>
          <cell r="M67">
            <v>10</v>
          </cell>
          <cell r="N67">
            <v>8</v>
          </cell>
          <cell r="O67">
            <v>19</v>
          </cell>
          <cell r="P67">
            <v>11</v>
          </cell>
          <cell r="Q67">
            <v>88</v>
          </cell>
        </row>
        <row r="68">
          <cell r="G68" t="str">
            <v>105324-CES. SOTAQUI</v>
          </cell>
          <cell r="I68">
            <v>2</v>
          </cell>
          <cell r="O68">
            <v>5</v>
          </cell>
          <cell r="P68">
            <v>4</v>
          </cell>
          <cell r="Q68">
            <v>11</v>
          </cell>
        </row>
        <row r="69">
          <cell r="G69" t="str">
            <v>105416-P.S.R. CAMARICO                  </v>
          </cell>
          <cell r="O69">
            <v>1</v>
          </cell>
          <cell r="Q69">
            <v>1</v>
          </cell>
        </row>
        <row r="70">
          <cell r="G70" t="str">
            <v>105422-P.S.R. HORNILLOS</v>
          </cell>
          <cell r="O70">
            <v>1</v>
          </cell>
          <cell r="Q70">
            <v>1</v>
          </cell>
        </row>
        <row r="71">
          <cell r="G71" t="str">
            <v>105510-P.S.R. RECOLETA</v>
          </cell>
          <cell r="O71">
            <v>3</v>
          </cell>
          <cell r="Q71">
            <v>3</v>
          </cell>
        </row>
        <row r="72">
          <cell r="G72" t="str">
            <v>105723-CECOF LIMARI</v>
          </cell>
          <cell r="H72">
            <v>6</v>
          </cell>
          <cell r="I72">
            <v>2</v>
          </cell>
          <cell r="K72">
            <v>3</v>
          </cell>
          <cell r="Q72">
            <v>11</v>
          </cell>
        </row>
        <row r="73">
          <cell r="G73" t="str">
            <v>04302-COMBARBALÁ</v>
          </cell>
          <cell r="H73">
            <v>5</v>
          </cell>
          <cell r="J73">
            <v>8</v>
          </cell>
          <cell r="K73">
            <v>5</v>
          </cell>
          <cell r="L73">
            <v>6</v>
          </cell>
          <cell r="M73">
            <v>15</v>
          </cell>
          <cell r="N73">
            <v>2</v>
          </cell>
          <cell r="O73">
            <v>6</v>
          </cell>
          <cell r="P73">
            <v>3</v>
          </cell>
          <cell r="Q73">
            <v>50</v>
          </cell>
        </row>
        <row r="74">
          <cell r="G74" t="str">
            <v>105105-HOSPITAL COMBARBALA</v>
          </cell>
          <cell r="H74">
            <v>4</v>
          </cell>
          <cell r="J74">
            <v>4</v>
          </cell>
          <cell r="K74">
            <v>4</v>
          </cell>
          <cell r="L74">
            <v>2</v>
          </cell>
          <cell r="M74">
            <v>1</v>
          </cell>
          <cell r="N74">
            <v>1</v>
          </cell>
          <cell r="O74">
            <v>2</v>
          </cell>
          <cell r="Q74">
            <v>18</v>
          </cell>
        </row>
        <row r="75">
          <cell r="G75" t="str">
            <v>105434-P.S.R. SAN MARCOS</v>
          </cell>
          <cell r="M75">
            <v>1</v>
          </cell>
          <cell r="O75">
            <v>2</v>
          </cell>
          <cell r="Q75">
            <v>3</v>
          </cell>
        </row>
        <row r="76">
          <cell r="G76" t="str">
            <v>105441-P.S.R. MANQUEHUA</v>
          </cell>
          <cell r="L76">
            <v>1</v>
          </cell>
          <cell r="M76">
            <v>2</v>
          </cell>
          <cell r="Q76">
            <v>3</v>
          </cell>
        </row>
        <row r="77">
          <cell r="G77" t="str">
            <v>105459-P.S.R. BARRANCAS                </v>
          </cell>
          <cell r="M77">
            <v>1</v>
          </cell>
          <cell r="Q77">
            <v>1</v>
          </cell>
        </row>
        <row r="78">
          <cell r="G78" t="str">
            <v>105460-P.S.R. COGOTI 18</v>
          </cell>
          <cell r="J78">
            <v>3</v>
          </cell>
          <cell r="M78">
            <v>5</v>
          </cell>
          <cell r="P78">
            <v>1</v>
          </cell>
          <cell r="Q78">
            <v>9</v>
          </cell>
        </row>
        <row r="79">
          <cell r="G79" t="str">
            <v>105461-P.S.R. EL HUACHO</v>
          </cell>
          <cell r="O79">
            <v>1</v>
          </cell>
          <cell r="Q79">
            <v>1</v>
          </cell>
        </row>
        <row r="80">
          <cell r="G80" t="str">
            <v>105462-P.S.R. EL SAUCE</v>
          </cell>
          <cell r="H80">
            <v>1</v>
          </cell>
          <cell r="J80">
            <v>1</v>
          </cell>
          <cell r="L80">
            <v>1</v>
          </cell>
          <cell r="M80">
            <v>2</v>
          </cell>
          <cell r="O80">
            <v>1</v>
          </cell>
          <cell r="Q80">
            <v>6</v>
          </cell>
        </row>
        <row r="81">
          <cell r="G81" t="str">
            <v>105463-P.S.R. QUILITAPIA</v>
          </cell>
          <cell r="L81">
            <v>1</v>
          </cell>
          <cell r="M81">
            <v>2</v>
          </cell>
          <cell r="N81">
            <v>1</v>
          </cell>
          <cell r="P81">
            <v>1</v>
          </cell>
          <cell r="Q81">
            <v>5</v>
          </cell>
        </row>
        <row r="82">
          <cell r="G82" t="str">
            <v>105464-P.S.R. LA LIGUA</v>
          </cell>
          <cell r="M82">
            <v>1</v>
          </cell>
          <cell r="P82">
            <v>1</v>
          </cell>
          <cell r="Q82">
            <v>2</v>
          </cell>
        </row>
        <row r="83">
          <cell r="G83" t="str">
            <v>105466-P.S.R. VALLE HERMOSO</v>
          </cell>
          <cell r="K83">
            <v>1</v>
          </cell>
          <cell r="L83">
            <v>1</v>
          </cell>
          <cell r="Q83">
            <v>2</v>
          </cell>
        </row>
        <row r="84">
          <cell r="G84" t="str">
            <v>04303-MONTE PATRIA</v>
          </cell>
          <cell r="H84">
            <v>6</v>
          </cell>
          <cell r="I84">
            <v>3</v>
          </cell>
          <cell r="J84">
            <v>5</v>
          </cell>
          <cell r="K84">
            <v>16</v>
          </cell>
          <cell r="L84">
            <v>12</v>
          </cell>
          <cell r="M84">
            <v>5</v>
          </cell>
          <cell r="N84">
            <v>7</v>
          </cell>
          <cell r="O84">
            <v>11</v>
          </cell>
          <cell r="P84">
            <v>12</v>
          </cell>
          <cell r="Q84">
            <v>77</v>
          </cell>
        </row>
        <row r="85">
          <cell r="G85" t="str">
            <v>105307-CES. RURAL MONTE PATRIA</v>
          </cell>
          <cell r="H85">
            <v>5</v>
          </cell>
          <cell r="I85">
            <v>1</v>
          </cell>
          <cell r="J85">
            <v>2</v>
          </cell>
          <cell r="K85">
            <v>11</v>
          </cell>
          <cell r="L85">
            <v>3</v>
          </cell>
          <cell r="N85">
            <v>4</v>
          </cell>
          <cell r="O85">
            <v>7</v>
          </cell>
          <cell r="P85">
            <v>10</v>
          </cell>
          <cell r="Q85">
            <v>43</v>
          </cell>
        </row>
        <row r="86">
          <cell r="G86" t="str">
            <v>105311-CES. RURAL CHAÑARAL ALTO</v>
          </cell>
          <cell r="M86">
            <v>2</v>
          </cell>
          <cell r="O86">
            <v>1</v>
          </cell>
          <cell r="P86">
            <v>1</v>
          </cell>
          <cell r="Q86">
            <v>4</v>
          </cell>
        </row>
        <row r="87">
          <cell r="G87" t="str">
            <v>105312-CES. RURAL CAREN</v>
          </cell>
          <cell r="K87">
            <v>1</v>
          </cell>
          <cell r="L87">
            <v>2</v>
          </cell>
          <cell r="M87">
            <v>2</v>
          </cell>
          <cell r="N87">
            <v>3</v>
          </cell>
          <cell r="O87">
            <v>3</v>
          </cell>
          <cell r="Q87">
            <v>11</v>
          </cell>
        </row>
        <row r="88">
          <cell r="G88" t="str">
            <v>105318-CES. RURAL EL PALQUI</v>
          </cell>
          <cell r="H88">
            <v>1</v>
          </cell>
          <cell r="I88">
            <v>2</v>
          </cell>
          <cell r="J88">
            <v>3</v>
          </cell>
          <cell r="K88">
            <v>4</v>
          </cell>
          <cell r="L88">
            <v>7</v>
          </cell>
          <cell r="M88">
            <v>1</v>
          </cell>
          <cell r="P88">
            <v>1</v>
          </cell>
          <cell r="Q88">
            <v>19</v>
          </cell>
        </row>
        <row r="89">
          <cell r="G89" t="str">
            <v>04304-PUNITAQUI</v>
          </cell>
          <cell r="K89">
            <v>18</v>
          </cell>
          <cell r="L89">
            <v>13</v>
          </cell>
          <cell r="M89">
            <v>8</v>
          </cell>
          <cell r="N89">
            <v>1</v>
          </cell>
          <cell r="Q89">
            <v>40</v>
          </cell>
        </row>
        <row r="90">
          <cell r="G90" t="str">
            <v>105308-CES. RURAL PUNITAQUI</v>
          </cell>
          <cell r="K90">
            <v>18</v>
          </cell>
          <cell r="L90">
            <v>13</v>
          </cell>
          <cell r="M90">
            <v>8</v>
          </cell>
          <cell r="N90">
            <v>1</v>
          </cell>
          <cell r="Q90">
            <v>40</v>
          </cell>
        </row>
        <row r="91">
          <cell r="G91" t="str">
            <v>04305-RIO HURATDO</v>
          </cell>
          <cell r="L91">
            <v>1</v>
          </cell>
          <cell r="M91">
            <v>1</v>
          </cell>
          <cell r="Q91">
            <v>2</v>
          </cell>
        </row>
        <row r="92">
          <cell r="G92" t="str">
            <v>105310-CES. RURAL PICHASCA</v>
          </cell>
          <cell r="L92">
            <v>1</v>
          </cell>
          <cell r="Q92">
            <v>1</v>
          </cell>
        </row>
        <row r="93">
          <cell r="G93" t="str">
            <v>105414-P.S.R. SERON</v>
          </cell>
          <cell r="M93">
            <v>1</v>
          </cell>
          <cell r="Q93">
            <v>1</v>
          </cell>
        </row>
        <row r="94">
          <cell r="G94" t="str">
            <v>Total general</v>
          </cell>
          <cell r="H94">
            <v>146</v>
          </cell>
          <cell r="I94">
            <v>111</v>
          </cell>
          <cell r="J94">
            <v>189</v>
          </cell>
          <cell r="K94">
            <v>174</v>
          </cell>
          <cell r="L94">
            <v>244</v>
          </cell>
          <cell r="M94">
            <v>239</v>
          </cell>
          <cell r="N94">
            <v>202</v>
          </cell>
          <cell r="O94">
            <v>210</v>
          </cell>
          <cell r="P94">
            <v>196</v>
          </cell>
          <cell r="Q94">
            <v>1711</v>
          </cell>
        </row>
      </sheetData>
      <sheetData sheetId="2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5893</v>
          </cell>
          <cell r="I4">
            <v>5893</v>
          </cell>
        </row>
        <row r="5">
          <cell r="G5" t="str">
            <v>105300-CES. CARDENAL CARO</v>
          </cell>
          <cell r="H5">
            <v>1264</v>
          </cell>
          <cell r="I5">
            <v>1264</v>
          </cell>
        </row>
        <row r="6">
          <cell r="G6" t="str">
            <v>105301-CES. LAS COMPAÑIAS</v>
          </cell>
          <cell r="H6">
            <v>1122</v>
          </cell>
          <cell r="I6">
            <v>1122</v>
          </cell>
        </row>
        <row r="7">
          <cell r="G7" t="str">
            <v>105302-CES. PEDRO AGUIRRE C.</v>
          </cell>
          <cell r="H7">
            <v>621</v>
          </cell>
          <cell r="I7">
            <v>621</v>
          </cell>
        </row>
        <row r="8">
          <cell r="G8" t="str">
            <v>105313-CES. SCHAFFHAUSER</v>
          </cell>
          <cell r="H8">
            <v>1060</v>
          </cell>
          <cell r="I8">
            <v>1060</v>
          </cell>
        </row>
        <row r="9">
          <cell r="G9" t="str">
            <v>105319-CES. CARDENAL R.S.H.</v>
          </cell>
          <cell r="H9">
            <v>626</v>
          </cell>
          <cell r="I9">
            <v>626</v>
          </cell>
        </row>
        <row r="10">
          <cell r="G10" t="str">
            <v>105325-CESFAM JUAN PABLO II</v>
          </cell>
          <cell r="H10">
            <v>505</v>
          </cell>
          <cell r="I10">
            <v>505</v>
          </cell>
        </row>
        <row r="11">
          <cell r="G11" t="str">
            <v>105400-P.S.R. ALGARROBITO            </v>
          </cell>
          <cell r="H11">
            <v>176</v>
          </cell>
          <cell r="I11">
            <v>176</v>
          </cell>
        </row>
        <row r="12">
          <cell r="G12" t="str">
            <v>105401-P.S.R. LAS ROJAS</v>
          </cell>
          <cell r="H12">
            <v>34</v>
          </cell>
          <cell r="I12">
            <v>34</v>
          </cell>
        </row>
        <row r="13">
          <cell r="G13" t="str">
            <v>105402-P.S.R. EL ROMERO</v>
          </cell>
          <cell r="H13">
            <v>30</v>
          </cell>
          <cell r="I13">
            <v>30</v>
          </cell>
        </row>
        <row r="14">
          <cell r="G14" t="str">
            <v>105499-P.S.R. LAMBERT</v>
          </cell>
          <cell r="H14">
            <v>24</v>
          </cell>
          <cell r="I14">
            <v>24</v>
          </cell>
        </row>
        <row r="15">
          <cell r="G15" t="str">
            <v>105700-CECOF VILLA EL INDIO</v>
          </cell>
          <cell r="H15">
            <v>199</v>
          </cell>
          <cell r="I15">
            <v>199</v>
          </cell>
        </row>
        <row r="16">
          <cell r="G16" t="str">
            <v>105701-CECOF VILLA ALEMANIA</v>
          </cell>
          <cell r="H16">
            <v>91</v>
          </cell>
          <cell r="I16">
            <v>91</v>
          </cell>
        </row>
        <row r="17">
          <cell r="G17" t="str">
            <v>105702-CECOF VILLA LAMBERT</v>
          </cell>
          <cell r="H17">
            <v>141</v>
          </cell>
          <cell r="I17">
            <v>141</v>
          </cell>
        </row>
        <row r="18">
          <cell r="G18" t="str">
            <v>04102-COQUIMBO</v>
          </cell>
          <cell r="H18">
            <v>5289</v>
          </cell>
          <cell r="I18">
            <v>5289</v>
          </cell>
        </row>
        <row r="19">
          <cell r="G19" t="str">
            <v>105303-CES. SAN JUAN</v>
          </cell>
          <cell r="H19">
            <v>906</v>
          </cell>
          <cell r="I19">
            <v>906</v>
          </cell>
        </row>
        <row r="20">
          <cell r="G20" t="str">
            <v>105304-CES. SANTA CECILIA</v>
          </cell>
          <cell r="H20">
            <v>644</v>
          </cell>
          <cell r="I20">
            <v>644</v>
          </cell>
        </row>
        <row r="21">
          <cell r="G21" t="str">
            <v>105305-CES. TIERRAS BLANCAS</v>
          </cell>
          <cell r="H21">
            <v>1808</v>
          </cell>
          <cell r="I21">
            <v>1808</v>
          </cell>
        </row>
        <row r="22">
          <cell r="G22" t="str">
            <v>105321-CES. RURAL  TONGOY</v>
          </cell>
          <cell r="H22">
            <v>345</v>
          </cell>
          <cell r="I22">
            <v>345</v>
          </cell>
        </row>
        <row r="23">
          <cell r="G23" t="str">
            <v>105323-CES. DR. SERGIO AGUILAR</v>
          </cell>
          <cell r="H23">
            <v>970</v>
          </cell>
          <cell r="I23">
            <v>970</v>
          </cell>
        </row>
        <row r="24">
          <cell r="G24" t="str">
            <v>105404-P.S.R. EL TANGUE                         </v>
          </cell>
          <cell r="H24">
            <v>46</v>
          </cell>
          <cell r="I24">
            <v>46</v>
          </cell>
        </row>
        <row r="25">
          <cell r="G25" t="str">
            <v>105405-P.S.R. GUANAQUEROS</v>
          </cell>
          <cell r="H25">
            <v>122</v>
          </cell>
          <cell r="I25">
            <v>122</v>
          </cell>
        </row>
        <row r="26">
          <cell r="G26" t="str">
            <v>105406-P.S.R. PAN DE AZUCAR</v>
          </cell>
          <cell r="H26">
            <v>270</v>
          </cell>
          <cell r="I26">
            <v>270</v>
          </cell>
        </row>
        <row r="27">
          <cell r="G27" t="str">
            <v>105407-P.S.R. TAMBILLOS</v>
          </cell>
          <cell r="H27">
            <v>26</v>
          </cell>
          <cell r="I27">
            <v>26</v>
          </cell>
        </row>
        <row r="28">
          <cell r="G28" t="str">
            <v>105705-CECOF EL ALBA</v>
          </cell>
          <cell r="H28">
            <v>152</v>
          </cell>
          <cell r="I28">
            <v>152</v>
          </cell>
        </row>
        <row r="29">
          <cell r="G29" t="str">
            <v>04103-ANDACOLLO</v>
          </cell>
          <cell r="H29">
            <v>312</v>
          </cell>
          <cell r="I29">
            <v>312</v>
          </cell>
        </row>
        <row r="30">
          <cell r="G30" t="str">
            <v>105106-HOSPITAL ANDACOLLO</v>
          </cell>
          <cell r="H30">
            <v>312</v>
          </cell>
          <cell r="I30">
            <v>312</v>
          </cell>
        </row>
        <row r="31">
          <cell r="G31" t="str">
            <v>04104-LA HIGUERA</v>
          </cell>
          <cell r="H31">
            <v>206</v>
          </cell>
          <cell r="I31">
            <v>206</v>
          </cell>
        </row>
        <row r="32">
          <cell r="G32" t="str">
            <v>105314-CES. LA HIGUERA</v>
          </cell>
          <cell r="H32">
            <v>64</v>
          </cell>
          <cell r="I32">
            <v>64</v>
          </cell>
        </row>
        <row r="33">
          <cell r="G33" t="str">
            <v>105500-P.S.R. CALETA HORNOS        </v>
          </cell>
          <cell r="H33">
            <v>70</v>
          </cell>
          <cell r="I33">
            <v>70</v>
          </cell>
        </row>
        <row r="34">
          <cell r="G34" t="str">
            <v>105505-P.S.R. LOS CHOROS</v>
          </cell>
          <cell r="H34">
            <v>36</v>
          </cell>
          <cell r="I34">
            <v>36</v>
          </cell>
        </row>
        <row r="35">
          <cell r="G35" t="str">
            <v>105506-P.S.R. EL TRAPICHE</v>
          </cell>
          <cell r="H35">
            <v>36</v>
          </cell>
          <cell r="I35">
            <v>36</v>
          </cell>
        </row>
        <row r="36">
          <cell r="G36" t="str">
            <v>04105-PAIHUANO</v>
          </cell>
          <cell r="H36">
            <v>214</v>
          </cell>
          <cell r="I36">
            <v>214</v>
          </cell>
        </row>
        <row r="37">
          <cell r="G37" t="str">
            <v>105306-CES. PAIHUANO</v>
          </cell>
          <cell r="H37">
            <v>214</v>
          </cell>
          <cell r="I37">
            <v>214</v>
          </cell>
        </row>
        <row r="38">
          <cell r="G38" t="str">
            <v>04106-VICUÑA</v>
          </cell>
          <cell r="H38">
            <v>1143</v>
          </cell>
          <cell r="I38">
            <v>1143</v>
          </cell>
        </row>
        <row r="39">
          <cell r="G39" t="str">
            <v>105107-HOSPITAL VICUÑA</v>
          </cell>
          <cell r="H39">
            <v>533</v>
          </cell>
          <cell r="I39">
            <v>533</v>
          </cell>
        </row>
        <row r="40">
          <cell r="G40" t="str">
            <v>105467-P.S.R. DIAGUITAS</v>
          </cell>
          <cell r="H40">
            <v>101</v>
          </cell>
          <cell r="I40">
            <v>101</v>
          </cell>
        </row>
        <row r="41">
          <cell r="G41" t="str">
            <v>105468-P.S.R. EL MOLLE</v>
          </cell>
          <cell r="H41">
            <v>38</v>
          </cell>
          <cell r="I41">
            <v>38</v>
          </cell>
        </row>
        <row r="42">
          <cell r="G42" t="str">
            <v>105469-P.S.R. EL TAMBO</v>
          </cell>
          <cell r="H42">
            <v>55</v>
          </cell>
          <cell r="I42">
            <v>55</v>
          </cell>
        </row>
        <row r="43">
          <cell r="G43" t="str">
            <v>105470-P.S.R. HUANTA</v>
          </cell>
          <cell r="H43">
            <v>8</v>
          </cell>
          <cell r="I43">
            <v>8</v>
          </cell>
        </row>
        <row r="44">
          <cell r="G44" t="str">
            <v>105471-P.S.R. PERALILLO</v>
          </cell>
          <cell r="H44">
            <v>90</v>
          </cell>
          <cell r="I44">
            <v>90</v>
          </cell>
        </row>
        <row r="45">
          <cell r="G45" t="str">
            <v>105472-P.S.R. RIVADAVIA</v>
          </cell>
          <cell r="H45">
            <v>32</v>
          </cell>
          <cell r="I45">
            <v>32</v>
          </cell>
        </row>
        <row r="46">
          <cell r="G46" t="str">
            <v>105473-P.S.R. TALCUNA</v>
          </cell>
          <cell r="H46">
            <v>49</v>
          </cell>
          <cell r="I46">
            <v>49</v>
          </cell>
        </row>
        <row r="47">
          <cell r="G47" t="str">
            <v>105474-P.S.R. CHAPILCA</v>
          </cell>
          <cell r="H47">
            <v>46</v>
          </cell>
          <cell r="I47">
            <v>46</v>
          </cell>
        </row>
        <row r="48">
          <cell r="G48" t="str">
            <v>105502-P.S.R. CALINGASTA</v>
          </cell>
          <cell r="H48">
            <v>160</v>
          </cell>
          <cell r="I48">
            <v>160</v>
          </cell>
        </row>
        <row r="49">
          <cell r="G49" t="str">
            <v>105509-P.S.R. GUALLIGUAICA</v>
          </cell>
          <cell r="H49">
            <v>31</v>
          </cell>
          <cell r="I49">
            <v>31</v>
          </cell>
        </row>
        <row r="50">
          <cell r="G50" t="str">
            <v>04201-ILLAPEL</v>
          </cell>
          <cell r="H50">
            <v>1226</v>
          </cell>
          <cell r="I50">
            <v>1226</v>
          </cell>
        </row>
        <row r="51">
          <cell r="G51" t="str">
            <v>105103-HOSPITAL ILLAPEL</v>
          </cell>
          <cell r="H51">
            <v>719</v>
          </cell>
          <cell r="I51">
            <v>719</v>
          </cell>
        </row>
        <row r="52">
          <cell r="G52" t="str">
            <v>105326-CESFAM SAN RAFAEL</v>
          </cell>
          <cell r="H52">
            <v>311</v>
          </cell>
          <cell r="I52">
            <v>311</v>
          </cell>
        </row>
        <row r="53">
          <cell r="G53" t="str">
            <v>105443-P.S.R. CARCAMO                   </v>
          </cell>
          <cell r="H53">
            <v>20</v>
          </cell>
          <cell r="I53">
            <v>20</v>
          </cell>
        </row>
        <row r="54">
          <cell r="G54" t="str">
            <v>105444-P.S.R. HUINTIL</v>
          </cell>
          <cell r="H54">
            <v>7</v>
          </cell>
          <cell r="I54">
            <v>7</v>
          </cell>
        </row>
        <row r="55">
          <cell r="G55" t="str">
            <v>105445-P.S.R. LIMAHUIDA</v>
          </cell>
          <cell r="H55">
            <v>11</v>
          </cell>
          <cell r="I55">
            <v>11</v>
          </cell>
        </row>
        <row r="56">
          <cell r="G56" t="str">
            <v>105446-P.S.R. MATANCILLA</v>
          </cell>
          <cell r="H56">
            <v>7</v>
          </cell>
          <cell r="I56">
            <v>7</v>
          </cell>
        </row>
        <row r="57">
          <cell r="G57" t="str">
            <v>105447-P.S.R. PERALILLO</v>
          </cell>
          <cell r="H57">
            <v>9</v>
          </cell>
          <cell r="I57">
            <v>9</v>
          </cell>
        </row>
        <row r="58">
          <cell r="G58" t="str">
            <v>105448-P.S.R. SANTA VIRGINIA</v>
          </cell>
          <cell r="H58">
            <v>9</v>
          </cell>
          <cell r="I58">
            <v>9</v>
          </cell>
        </row>
        <row r="59">
          <cell r="G59" t="str">
            <v>105449-P.S.R. TUNGA NORTE</v>
          </cell>
          <cell r="H59">
            <v>14</v>
          </cell>
          <cell r="I59">
            <v>14</v>
          </cell>
        </row>
        <row r="60">
          <cell r="G60" t="str">
            <v>105485-P.S.R. PLAN DE HORNOS</v>
          </cell>
          <cell r="H60">
            <v>8</v>
          </cell>
          <cell r="I60">
            <v>8</v>
          </cell>
        </row>
        <row r="61">
          <cell r="G61" t="str">
            <v>105486-P.S.R. TUNGA SUR</v>
          </cell>
          <cell r="H61">
            <v>42</v>
          </cell>
          <cell r="I61">
            <v>42</v>
          </cell>
        </row>
        <row r="62">
          <cell r="G62" t="str">
            <v>105487-P.S.R. CAÑAS UNO</v>
          </cell>
          <cell r="H62">
            <v>39</v>
          </cell>
          <cell r="I62">
            <v>39</v>
          </cell>
        </row>
        <row r="63">
          <cell r="G63" t="str">
            <v>105496-P.S.R. PINTACURA SUR</v>
          </cell>
          <cell r="H63">
            <v>16</v>
          </cell>
          <cell r="I63">
            <v>16</v>
          </cell>
        </row>
        <row r="64">
          <cell r="G64" t="str">
            <v>105504-P.S.R. SOCAVON</v>
          </cell>
          <cell r="H64">
            <v>14</v>
          </cell>
          <cell r="I64">
            <v>14</v>
          </cell>
        </row>
        <row r="65">
          <cell r="G65" t="str">
            <v>04202-CANELA</v>
          </cell>
          <cell r="H65">
            <v>174</v>
          </cell>
          <cell r="I65">
            <v>174</v>
          </cell>
        </row>
        <row r="66">
          <cell r="G66" t="str">
            <v>105309-CES. RURAL CANELA</v>
          </cell>
          <cell r="H66">
            <v>46</v>
          </cell>
          <cell r="I66">
            <v>46</v>
          </cell>
        </row>
        <row r="67">
          <cell r="G67" t="str">
            <v>105450-P.S.R. MINCHA NORTE            </v>
          </cell>
          <cell r="H67">
            <v>50</v>
          </cell>
          <cell r="I67">
            <v>50</v>
          </cell>
        </row>
        <row r="68">
          <cell r="G68" t="str">
            <v>105451-P.S.R. AGUA FRIA</v>
          </cell>
          <cell r="H68">
            <v>16</v>
          </cell>
          <cell r="I68">
            <v>16</v>
          </cell>
        </row>
        <row r="69">
          <cell r="G69" t="str">
            <v>105482-P.S.R. CANELA ALTA</v>
          </cell>
          <cell r="H69">
            <v>16</v>
          </cell>
          <cell r="I69">
            <v>16</v>
          </cell>
        </row>
        <row r="70">
          <cell r="G70" t="str">
            <v>105483-P.S.R. LOS RULOS</v>
          </cell>
          <cell r="H70">
            <v>4</v>
          </cell>
          <cell r="I70">
            <v>4</v>
          </cell>
        </row>
        <row r="71">
          <cell r="G71" t="str">
            <v>105484-P.S.R. HUENTELAUQUEN</v>
          </cell>
          <cell r="H71">
            <v>20</v>
          </cell>
          <cell r="I71">
            <v>20</v>
          </cell>
        </row>
        <row r="72">
          <cell r="G72" t="str">
            <v>105488-P.S.R. ESPIRITU SANTO</v>
          </cell>
          <cell r="H72">
            <v>11</v>
          </cell>
          <cell r="I72">
            <v>11</v>
          </cell>
        </row>
        <row r="73">
          <cell r="G73" t="str">
            <v>105493-P.S.R. MINCHA SUR</v>
          </cell>
          <cell r="H73">
            <v>8</v>
          </cell>
          <cell r="I73">
            <v>8</v>
          </cell>
        </row>
        <row r="74">
          <cell r="G74" t="str">
            <v>105497-P.S.R. JABONERIA</v>
          </cell>
          <cell r="H74">
            <v>3</v>
          </cell>
          <cell r="I74">
            <v>3</v>
          </cell>
        </row>
        <row r="75">
          <cell r="G75" t="str">
            <v>04203-LOS VILOS</v>
          </cell>
          <cell r="H75">
            <v>477</v>
          </cell>
          <cell r="I75">
            <v>477</v>
          </cell>
        </row>
        <row r="76">
          <cell r="G76" t="str">
            <v>105108-HOSPITAL LOS VILOS</v>
          </cell>
          <cell r="H76">
            <v>251</v>
          </cell>
          <cell r="I76">
            <v>251</v>
          </cell>
        </row>
        <row r="77">
          <cell r="G77" t="str">
            <v>105478-P.S.R. CAIMANES                   </v>
          </cell>
          <cell r="H77">
            <v>75</v>
          </cell>
          <cell r="I77">
            <v>75</v>
          </cell>
        </row>
        <row r="78">
          <cell r="G78" t="str">
            <v>105479-P.S.R. GUANGUALI</v>
          </cell>
          <cell r="H78">
            <v>38</v>
          </cell>
          <cell r="I78">
            <v>38</v>
          </cell>
        </row>
        <row r="79">
          <cell r="G79" t="str">
            <v>105480-P.S.R. QUILIMARI</v>
          </cell>
          <cell r="H79">
            <v>79</v>
          </cell>
          <cell r="I79">
            <v>79</v>
          </cell>
        </row>
        <row r="80">
          <cell r="G80" t="str">
            <v>105481-P.S.R. TILAMA</v>
          </cell>
          <cell r="H80">
            <v>19</v>
          </cell>
          <cell r="I80">
            <v>19</v>
          </cell>
        </row>
        <row r="81">
          <cell r="G81" t="str">
            <v>105511-P.S.R. LOS CONDORES</v>
          </cell>
          <cell r="H81">
            <v>15</v>
          </cell>
          <cell r="I81">
            <v>15</v>
          </cell>
        </row>
        <row r="82">
          <cell r="G82" t="str">
            <v>04204-SALAMANCA</v>
          </cell>
          <cell r="H82">
            <v>864</v>
          </cell>
          <cell r="I82">
            <v>864</v>
          </cell>
        </row>
        <row r="83">
          <cell r="G83" t="str">
            <v>105104-HOSPITAL SALAMANCA</v>
          </cell>
          <cell r="H83">
            <v>363</v>
          </cell>
          <cell r="I83">
            <v>363</v>
          </cell>
        </row>
        <row r="84">
          <cell r="G84" t="str">
            <v>105452-P.S.R. CUNCUMEN                 </v>
          </cell>
          <cell r="H84">
            <v>260</v>
          </cell>
          <cell r="I84">
            <v>260</v>
          </cell>
        </row>
        <row r="85">
          <cell r="G85" t="str">
            <v>105453-P.S.R. TRANQUILLA</v>
          </cell>
          <cell r="H85">
            <v>28</v>
          </cell>
          <cell r="I85">
            <v>28</v>
          </cell>
        </row>
        <row r="86">
          <cell r="G86" t="str">
            <v>105454-P.S.R. CUNLAGUA</v>
          </cell>
          <cell r="H86">
            <v>10</v>
          </cell>
          <cell r="I86">
            <v>10</v>
          </cell>
        </row>
        <row r="87">
          <cell r="G87" t="str">
            <v>105455-P.S.R. CHILLEPIN</v>
          </cell>
          <cell r="H87">
            <v>43</v>
          </cell>
          <cell r="I87">
            <v>43</v>
          </cell>
        </row>
        <row r="88">
          <cell r="G88" t="str">
            <v>105456-P.S.R. LLIMPO</v>
          </cell>
          <cell r="H88">
            <v>30</v>
          </cell>
          <cell r="I88">
            <v>30</v>
          </cell>
        </row>
        <row r="89">
          <cell r="G89" t="str">
            <v>105457-P.S.R. SAN AGUSTIN</v>
          </cell>
          <cell r="H89">
            <v>22</v>
          </cell>
          <cell r="I89">
            <v>22</v>
          </cell>
        </row>
        <row r="90">
          <cell r="G90" t="str">
            <v>105458-P.S.R. TAHUINCO</v>
          </cell>
          <cell r="H90">
            <v>15</v>
          </cell>
          <cell r="I90">
            <v>15</v>
          </cell>
        </row>
        <row r="91">
          <cell r="G91" t="str">
            <v>105491-P.S.R. QUELEN BAJO</v>
          </cell>
          <cell r="H91">
            <v>28</v>
          </cell>
          <cell r="I91">
            <v>28</v>
          </cell>
        </row>
        <row r="92">
          <cell r="G92" t="str">
            <v>105492-P.S.R. CAMISA</v>
          </cell>
          <cell r="H92">
            <v>29</v>
          </cell>
          <cell r="I92">
            <v>29</v>
          </cell>
        </row>
        <row r="93">
          <cell r="G93" t="str">
            <v>105501-P.S.R. ARBOLEDA GRANDE</v>
          </cell>
          <cell r="H93">
            <v>36</v>
          </cell>
          <cell r="I93">
            <v>36</v>
          </cell>
        </row>
        <row r="94">
          <cell r="G94" t="str">
            <v>04301-OVALLE</v>
          </cell>
          <cell r="H94">
            <v>3528</v>
          </cell>
          <cell r="I94">
            <v>3528</v>
          </cell>
        </row>
        <row r="95">
          <cell r="G95" t="str">
            <v>105315-CES. RURAL C. DE TAMAYA</v>
          </cell>
          <cell r="H95">
            <v>177</v>
          </cell>
          <cell r="I95">
            <v>177</v>
          </cell>
        </row>
        <row r="96">
          <cell r="G96" t="str">
            <v>105317-CES. JORGE JORDAN D.</v>
          </cell>
          <cell r="H96">
            <v>950</v>
          </cell>
          <cell r="I96">
            <v>950</v>
          </cell>
        </row>
        <row r="97">
          <cell r="G97" t="str">
            <v>105322-CES. MARCOS MACUADA</v>
          </cell>
          <cell r="H97">
            <v>1225</v>
          </cell>
          <cell r="I97">
            <v>1225</v>
          </cell>
        </row>
        <row r="98">
          <cell r="G98" t="str">
            <v>105324-CES. SOTAQUI</v>
          </cell>
          <cell r="H98">
            <v>180</v>
          </cell>
          <cell r="I98">
            <v>180</v>
          </cell>
        </row>
        <row r="99">
          <cell r="G99" t="str">
            <v>105415-P.S.R. BARRAZA</v>
          </cell>
          <cell r="H99">
            <v>70</v>
          </cell>
          <cell r="I99">
            <v>70</v>
          </cell>
        </row>
        <row r="100">
          <cell r="G100" t="str">
            <v>105416-P.S.R. CAMARICO                  </v>
          </cell>
          <cell r="H100">
            <v>55</v>
          </cell>
          <cell r="I100">
            <v>55</v>
          </cell>
        </row>
        <row r="101">
          <cell r="G101" t="str">
            <v>105417-P.S.R. ALCONES BAJOS</v>
          </cell>
          <cell r="H101">
            <v>52</v>
          </cell>
          <cell r="I101">
            <v>52</v>
          </cell>
        </row>
        <row r="102">
          <cell r="G102" t="str">
            <v>105419-P.S.R. LAS SOSSAS</v>
          </cell>
          <cell r="H102">
            <v>44</v>
          </cell>
          <cell r="I102">
            <v>44</v>
          </cell>
        </row>
        <row r="103">
          <cell r="G103" t="str">
            <v>105420-P.S.R. LIMARI</v>
          </cell>
          <cell r="H103">
            <v>53</v>
          </cell>
          <cell r="I103">
            <v>53</v>
          </cell>
        </row>
        <row r="104">
          <cell r="G104" t="str">
            <v>105422-P.S.R. HORNILLOS</v>
          </cell>
          <cell r="H104">
            <v>9</v>
          </cell>
          <cell r="I104">
            <v>9</v>
          </cell>
        </row>
        <row r="105">
          <cell r="G105" t="str">
            <v>105437-P.S.R. CHALINGA</v>
          </cell>
          <cell r="H105">
            <v>27</v>
          </cell>
          <cell r="I105">
            <v>27</v>
          </cell>
        </row>
        <row r="106">
          <cell r="G106" t="str">
            <v>105439-P.S.R. CERRO BLANCO</v>
          </cell>
          <cell r="H106">
            <v>7</v>
          </cell>
          <cell r="I106">
            <v>7</v>
          </cell>
        </row>
        <row r="107">
          <cell r="G107" t="str">
            <v>105507-P.S.R. HUAMALATA</v>
          </cell>
          <cell r="H107">
            <v>70</v>
          </cell>
          <cell r="I107">
            <v>70</v>
          </cell>
        </row>
        <row r="108">
          <cell r="G108" t="str">
            <v>105510-P.S.R. RECOLETA</v>
          </cell>
          <cell r="H108">
            <v>63</v>
          </cell>
          <cell r="I108">
            <v>63</v>
          </cell>
        </row>
        <row r="109">
          <cell r="G109" t="str">
            <v>105722-CECOF SAN JOSE DE LA DEHESA</v>
          </cell>
          <cell r="H109">
            <v>380</v>
          </cell>
          <cell r="I109">
            <v>380</v>
          </cell>
        </row>
        <row r="110">
          <cell r="G110" t="str">
            <v>105723-CECOF LIMARI</v>
          </cell>
          <cell r="H110">
            <v>166</v>
          </cell>
          <cell r="I110">
            <v>166</v>
          </cell>
        </row>
        <row r="111">
          <cell r="G111" t="str">
            <v>04302-COMBARBALÁ</v>
          </cell>
          <cell r="H111">
            <v>304</v>
          </cell>
          <cell r="I111">
            <v>304</v>
          </cell>
        </row>
        <row r="112">
          <cell r="G112" t="str">
            <v>105105-HOSPITAL COMBARBALA</v>
          </cell>
          <cell r="H112">
            <v>98</v>
          </cell>
          <cell r="I112">
            <v>98</v>
          </cell>
        </row>
        <row r="113">
          <cell r="G113" t="str">
            <v>105433-P.S.R. SAN LORENZO</v>
          </cell>
          <cell r="H113">
            <v>7</v>
          </cell>
          <cell r="I113">
            <v>7</v>
          </cell>
        </row>
        <row r="114">
          <cell r="G114" t="str">
            <v>105434-P.S.R. SAN MARCOS</v>
          </cell>
          <cell r="H114">
            <v>23</v>
          </cell>
          <cell r="I114">
            <v>23</v>
          </cell>
        </row>
        <row r="115">
          <cell r="G115" t="str">
            <v>105441-P.S.R. MANQUEHUA</v>
          </cell>
          <cell r="H115">
            <v>19</v>
          </cell>
          <cell r="I115">
            <v>19</v>
          </cell>
        </row>
        <row r="116">
          <cell r="G116" t="str">
            <v>105459-P.S.R. BARRANCAS                </v>
          </cell>
          <cell r="H116">
            <v>8</v>
          </cell>
          <cell r="I116">
            <v>8</v>
          </cell>
        </row>
        <row r="117">
          <cell r="G117" t="str">
            <v>105460-P.S.R. COGOTI 18</v>
          </cell>
          <cell r="H117">
            <v>28</v>
          </cell>
          <cell r="I117">
            <v>28</v>
          </cell>
        </row>
        <row r="118">
          <cell r="G118" t="str">
            <v>105461-P.S.R. EL HUACHO</v>
          </cell>
          <cell r="H118">
            <v>14</v>
          </cell>
          <cell r="I118">
            <v>14</v>
          </cell>
        </row>
        <row r="119">
          <cell r="G119" t="str">
            <v>105462-P.S.R. EL SAUCE</v>
          </cell>
          <cell r="H119">
            <v>16</v>
          </cell>
          <cell r="I119">
            <v>16</v>
          </cell>
        </row>
        <row r="120">
          <cell r="G120" t="str">
            <v>105463-P.S.R. QUILITAPIA</v>
          </cell>
          <cell r="H120">
            <v>32</v>
          </cell>
          <cell r="I120">
            <v>32</v>
          </cell>
        </row>
        <row r="121">
          <cell r="G121" t="str">
            <v>105464-P.S.R. LA LIGUA</v>
          </cell>
          <cell r="H121">
            <v>27</v>
          </cell>
          <cell r="I121">
            <v>27</v>
          </cell>
        </row>
        <row r="122">
          <cell r="G122" t="str">
            <v>105465-P.S.R. RAMADILLA</v>
          </cell>
          <cell r="H122">
            <v>8</v>
          </cell>
          <cell r="I122">
            <v>8</v>
          </cell>
        </row>
        <row r="123">
          <cell r="G123" t="str">
            <v>105466-P.S.R. VALLE HERMOSO</v>
          </cell>
          <cell r="H123">
            <v>10</v>
          </cell>
          <cell r="I123">
            <v>10</v>
          </cell>
        </row>
        <row r="124">
          <cell r="G124" t="str">
            <v>105490-P.S.R. EL DURAZNO</v>
          </cell>
          <cell r="H124">
            <v>14</v>
          </cell>
          <cell r="I124">
            <v>14</v>
          </cell>
        </row>
        <row r="125">
          <cell r="G125" t="str">
            <v>04303-MONTE PATRIA</v>
          </cell>
          <cell r="H125">
            <v>785</v>
          </cell>
          <cell r="I125">
            <v>785</v>
          </cell>
        </row>
        <row r="126">
          <cell r="G126" t="str">
            <v>105307-CES. RURAL MONTE PATRIA</v>
          </cell>
          <cell r="H126">
            <v>312</v>
          </cell>
          <cell r="I126">
            <v>312</v>
          </cell>
        </row>
        <row r="127">
          <cell r="G127" t="str">
            <v>105311-CES. RURAL CHAÑARAL ALTO</v>
          </cell>
          <cell r="H127">
            <v>57</v>
          </cell>
          <cell r="I127">
            <v>57</v>
          </cell>
        </row>
        <row r="128">
          <cell r="G128" t="str">
            <v>105312-CES. RURAL CAREN</v>
          </cell>
          <cell r="H128">
            <v>44</v>
          </cell>
          <cell r="I128">
            <v>44</v>
          </cell>
        </row>
        <row r="129">
          <cell r="G129" t="str">
            <v>105318-CES. RURAL EL PALQUI</v>
          </cell>
          <cell r="H129">
            <v>221</v>
          </cell>
          <cell r="I129">
            <v>221</v>
          </cell>
        </row>
        <row r="130">
          <cell r="G130" t="str">
            <v>105425-P.S.R. CHILECITO</v>
          </cell>
          <cell r="H130">
            <v>23</v>
          </cell>
          <cell r="I130">
            <v>23</v>
          </cell>
        </row>
        <row r="131">
          <cell r="G131" t="str">
            <v>105427-P.S.R. HACIENDA VALDIVIA</v>
          </cell>
          <cell r="H131">
            <v>22</v>
          </cell>
          <cell r="I131">
            <v>22</v>
          </cell>
        </row>
        <row r="132">
          <cell r="G132" t="str">
            <v>105428-P.S.R. HUATULAME</v>
          </cell>
          <cell r="H132">
            <v>12</v>
          </cell>
          <cell r="I132">
            <v>12</v>
          </cell>
        </row>
        <row r="133">
          <cell r="G133" t="str">
            <v>105430-P.S.R. MIALQUI</v>
          </cell>
          <cell r="H133">
            <v>23</v>
          </cell>
          <cell r="I133">
            <v>23</v>
          </cell>
        </row>
        <row r="134">
          <cell r="G134" t="str">
            <v>105431-P.S.R. PEDREGAL</v>
          </cell>
          <cell r="H134">
            <v>8</v>
          </cell>
          <cell r="I134">
            <v>8</v>
          </cell>
        </row>
        <row r="135">
          <cell r="G135" t="str">
            <v>105432-P.S.R. RAPEL</v>
          </cell>
          <cell r="H135">
            <v>44</v>
          </cell>
          <cell r="I135">
            <v>44</v>
          </cell>
        </row>
        <row r="136">
          <cell r="G136" t="str">
            <v>105435-P.S.R. TULAHUEN</v>
          </cell>
          <cell r="H136">
            <v>11</v>
          </cell>
          <cell r="I136">
            <v>11</v>
          </cell>
        </row>
        <row r="137">
          <cell r="G137" t="str">
            <v>105436-P.S.R. EL MAITEN</v>
          </cell>
          <cell r="H137">
            <v>6</v>
          </cell>
          <cell r="I137">
            <v>6</v>
          </cell>
        </row>
        <row r="138">
          <cell r="G138" t="str">
            <v>105489-P.S.R. RAMADAS DE TULAHUEN</v>
          </cell>
          <cell r="H138">
            <v>2</v>
          </cell>
          <cell r="I138">
            <v>2</v>
          </cell>
        </row>
        <row r="139">
          <cell r="G139" t="str">
            <v>04304-PUNITAQUI</v>
          </cell>
          <cell r="H139">
            <v>394</v>
          </cell>
          <cell r="I139">
            <v>394</v>
          </cell>
        </row>
        <row r="140">
          <cell r="G140" t="str">
            <v>105308-CES. RURAL PUNITAQUI</v>
          </cell>
          <cell r="H140">
            <v>375</v>
          </cell>
          <cell r="I140">
            <v>375</v>
          </cell>
        </row>
        <row r="141">
          <cell r="G141" t="str">
            <v>105508-P.S.R. EL PARRAL DE QUILES  </v>
          </cell>
          <cell r="H141">
            <v>19</v>
          </cell>
          <cell r="I141">
            <v>19</v>
          </cell>
        </row>
        <row r="142">
          <cell r="G142" t="str">
            <v>04305-RIO HURATDO</v>
          </cell>
          <cell r="H142">
            <v>279</v>
          </cell>
          <cell r="I142">
            <v>279</v>
          </cell>
        </row>
        <row r="143">
          <cell r="G143" t="str">
            <v>105310-CES. RURAL PICHASCA</v>
          </cell>
          <cell r="H143">
            <v>94</v>
          </cell>
          <cell r="I143">
            <v>94</v>
          </cell>
        </row>
        <row r="144">
          <cell r="G144" t="str">
            <v>105409-P.S.R. EL CHAÑAR</v>
          </cell>
          <cell r="H144">
            <v>17</v>
          </cell>
          <cell r="I144">
            <v>17</v>
          </cell>
        </row>
        <row r="145">
          <cell r="G145" t="str">
            <v>105410-P.S.R. HURTADO</v>
          </cell>
          <cell r="H145">
            <v>28</v>
          </cell>
          <cell r="I145">
            <v>28</v>
          </cell>
        </row>
        <row r="146">
          <cell r="G146" t="str">
            <v>105411-P.S.R. LAS BREAS</v>
          </cell>
          <cell r="H146">
            <v>34</v>
          </cell>
          <cell r="I146">
            <v>34</v>
          </cell>
        </row>
        <row r="147">
          <cell r="G147" t="str">
            <v>105413-P.S.R. SAMO ALTO</v>
          </cell>
          <cell r="H147">
            <v>44</v>
          </cell>
          <cell r="I147">
            <v>44</v>
          </cell>
        </row>
        <row r="148">
          <cell r="G148" t="str">
            <v>105414-P.S.R. SERON</v>
          </cell>
          <cell r="H148">
            <v>39</v>
          </cell>
          <cell r="I148">
            <v>39</v>
          </cell>
        </row>
        <row r="149">
          <cell r="G149" t="str">
            <v>105503-P.S.R. TABAQUEROS</v>
          </cell>
          <cell r="H149">
            <v>23</v>
          </cell>
          <cell r="I149">
            <v>23</v>
          </cell>
        </row>
        <row r="150">
          <cell r="G150" t="str">
            <v>Total general</v>
          </cell>
          <cell r="H150">
            <v>21088</v>
          </cell>
          <cell r="I150">
            <v>21088</v>
          </cell>
        </row>
      </sheetData>
      <sheetData sheetId="22">
        <row r="2">
          <cell r="G2" t="str">
            <v>Suma de Total</v>
          </cell>
          <cell r="H2" t="str">
            <v>Etiquetas de columna</v>
          </cell>
          <cell r="Z2" t="str">
            <v>Suma de Total</v>
          </cell>
          <cell r="AA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 t="str">
            <v>Total general</v>
          </cell>
          <cell r="Z3" t="str">
            <v>Etiquetas de fila</v>
          </cell>
          <cell r="AA3">
            <v>1</v>
          </cell>
          <cell r="AB3">
            <v>2</v>
          </cell>
          <cell r="AC3">
            <v>3</v>
          </cell>
          <cell r="AD3">
            <v>4</v>
          </cell>
          <cell r="AE3">
            <v>5</v>
          </cell>
          <cell r="AF3">
            <v>6</v>
          </cell>
          <cell r="AG3">
            <v>7</v>
          </cell>
          <cell r="AH3">
            <v>8</v>
          </cell>
          <cell r="AI3">
            <v>9</v>
          </cell>
          <cell r="AJ3" t="str">
            <v>Total general</v>
          </cell>
        </row>
        <row r="4">
          <cell r="G4" t="str">
            <v>04101-LA SERENA</v>
          </cell>
          <cell r="H4">
            <v>302</v>
          </cell>
          <cell r="I4">
            <v>195</v>
          </cell>
          <cell r="J4">
            <v>257</v>
          </cell>
          <cell r="K4">
            <v>269</v>
          </cell>
          <cell r="L4">
            <v>274</v>
          </cell>
          <cell r="M4">
            <v>260</v>
          </cell>
          <cell r="N4">
            <v>227</v>
          </cell>
          <cell r="O4">
            <v>240</v>
          </cell>
          <cell r="P4">
            <v>231</v>
          </cell>
          <cell r="Q4">
            <v>2255</v>
          </cell>
          <cell r="Z4" t="str">
            <v>04101-LA SERENA</v>
          </cell>
          <cell r="AA4">
            <v>36</v>
          </cell>
          <cell r="AB4">
            <v>34</v>
          </cell>
          <cell r="AC4">
            <v>27</v>
          </cell>
          <cell r="AD4">
            <v>24</v>
          </cell>
          <cell r="AE4">
            <v>17</v>
          </cell>
          <cell r="AF4">
            <v>39</v>
          </cell>
          <cell r="AG4">
            <v>11</v>
          </cell>
          <cell r="AH4">
            <v>78</v>
          </cell>
          <cell r="AI4">
            <v>6</v>
          </cell>
          <cell r="AJ4">
            <v>272</v>
          </cell>
        </row>
        <row r="5">
          <cell r="G5" t="str">
            <v>105300-CES. CARDENAL CARO</v>
          </cell>
          <cell r="H5">
            <v>27</v>
          </cell>
          <cell r="I5">
            <v>41</v>
          </cell>
          <cell r="J5">
            <v>64</v>
          </cell>
          <cell r="K5">
            <v>48</v>
          </cell>
          <cell r="L5">
            <v>31</v>
          </cell>
          <cell r="M5">
            <v>60</v>
          </cell>
          <cell r="N5">
            <v>52</v>
          </cell>
          <cell r="O5">
            <v>58</v>
          </cell>
          <cell r="P5">
            <v>48</v>
          </cell>
          <cell r="Q5">
            <v>429</v>
          </cell>
          <cell r="Z5" t="str">
            <v>105300-CES. CARDENAL CARO</v>
          </cell>
          <cell r="AB5">
            <v>5</v>
          </cell>
          <cell r="AC5">
            <v>2</v>
          </cell>
          <cell r="AD5">
            <v>1</v>
          </cell>
          <cell r="AE5">
            <v>2</v>
          </cell>
          <cell r="AF5">
            <v>3</v>
          </cell>
          <cell r="AJ5">
            <v>13</v>
          </cell>
        </row>
        <row r="6">
          <cell r="G6" t="str">
            <v>105301-CES. LAS COMPAÑIAS</v>
          </cell>
          <cell r="H6">
            <v>55</v>
          </cell>
          <cell r="I6">
            <v>44</v>
          </cell>
          <cell r="J6">
            <v>56</v>
          </cell>
          <cell r="K6">
            <v>54</v>
          </cell>
          <cell r="L6">
            <v>77</v>
          </cell>
          <cell r="M6">
            <v>65</v>
          </cell>
          <cell r="N6">
            <v>37</v>
          </cell>
          <cell r="O6">
            <v>49</v>
          </cell>
          <cell r="P6">
            <v>44</v>
          </cell>
          <cell r="Q6">
            <v>481</v>
          </cell>
          <cell r="Z6" t="str">
            <v>105301-CES. LAS COMPAÑIAS</v>
          </cell>
          <cell r="AA6">
            <v>8</v>
          </cell>
          <cell r="AB6">
            <v>10</v>
          </cell>
          <cell r="AC6">
            <v>2</v>
          </cell>
          <cell r="AD6">
            <v>5</v>
          </cell>
          <cell r="AE6">
            <v>1</v>
          </cell>
          <cell r="AF6">
            <v>7</v>
          </cell>
          <cell r="AG6">
            <v>3</v>
          </cell>
          <cell r="AH6">
            <v>3</v>
          </cell>
          <cell r="AI6">
            <v>1</v>
          </cell>
          <cell r="AJ6">
            <v>40</v>
          </cell>
        </row>
        <row r="7">
          <cell r="G7" t="str">
            <v>105302-CES. PEDRO AGUIRRE C.</v>
          </cell>
          <cell r="H7">
            <v>25</v>
          </cell>
          <cell r="I7">
            <v>24</v>
          </cell>
          <cell r="J7">
            <v>24</v>
          </cell>
          <cell r="K7">
            <v>25</v>
          </cell>
          <cell r="L7">
            <v>25</v>
          </cell>
          <cell r="M7">
            <v>15</v>
          </cell>
          <cell r="N7">
            <v>16</v>
          </cell>
          <cell r="O7">
            <v>31</v>
          </cell>
          <cell r="P7">
            <v>27</v>
          </cell>
          <cell r="Q7">
            <v>212</v>
          </cell>
          <cell r="Z7" t="str">
            <v>105302-CES. PEDRO AGUIRRE C.</v>
          </cell>
          <cell r="AA7">
            <v>5</v>
          </cell>
          <cell r="AB7">
            <v>5</v>
          </cell>
          <cell r="AC7">
            <v>5</v>
          </cell>
          <cell r="AD7">
            <v>4</v>
          </cell>
          <cell r="AE7">
            <v>6</v>
          </cell>
          <cell r="AF7">
            <v>7</v>
          </cell>
          <cell r="AG7">
            <v>7</v>
          </cell>
          <cell r="AH7">
            <v>2</v>
          </cell>
          <cell r="AI7">
            <v>2</v>
          </cell>
          <cell r="AJ7">
            <v>43</v>
          </cell>
        </row>
        <row r="8">
          <cell r="G8" t="str">
            <v>105313-CES. SCHAFFHAUSER</v>
          </cell>
          <cell r="H8">
            <v>60</v>
          </cell>
          <cell r="I8">
            <v>15</v>
          </cell>
          <cell r="J8">
            <v>35</v>
          </cell>
          <cell r="K8">
            <v>58</v>
          </cell>
          <cell r="L8">
            <v>75</v>
          </cell>
          <cell r="M8">
            <v>41</v>
          </cell>
          <cell r="N8">
            <v>23</v>
          </cell>
          <cell r="O8">
            <v>39</v>
          </cell>
          <cell r="P8">
            <v>29</v>
          </cell>
          <cell r="Q8">
            <v>375</v>
          </cell>
          <cell r="Z8" t="str">
            <v>105313-CES. SCHAFFHAUSER</v>
          </cell>
          <cell r="AA8">
            <v>7</v>
          </cell>
          <cell r="AB8">
            <v>12</v>
          </cell>
          <cell r="AC8">
            <v>10</v>
          </cell>
          <cell r="AD8">
            <v>0</v>
          </cell>
          <cell r="AE8">
            <v>4</v>
          </cell>
          <cell r="AF8">
            <v>10</v>
          </cell>
          <cell r="AH8">
            <v>1</v>
          </cell>
          <cell r="AI8">
            <v>2</v>
          </cell>
          <cell r="AJ8">
            <v>46</v>
          </cell>
        </row>
        <row r="9">
          <cell r="G9" t="str">
            <v>105319-CES. CARDENAL R.S.H.</v>
          </cell>
          <cell r="H9">
            <v>25</v>
          </cell>
          <cell r="I9">
            <v>16</v>
          </cell>
          <cell r="J9">
            <v>26</v>
          </cell>
          <cell r="K9">
            <v>30</v>
          </cell>
          <cell r="L9">
            <v>35</v>
          </cell>
          <cell r="M9">
            <v>35</v>
          </cell>
          <cell r="N9">
            <v>25</v>
          </cell>
          <cell r="O9">
            <v>45</v>
          </cell>
          <cell r="P9">
            <v>20</v>
          </cell>
          <cell r="Q9">
            <v>257</v>
          </cell>
          <cell r="Z9" t="str">
            <v>105319-CES. CARDENAL R.S.H.</v>
          </cell>
          <cell r="AB9">
            <v>1</v>
          </cell>
          <cell r="AC9">
            <v>0</v>
          </cell>
          <cell r="AE9">
            <v>2</v>
          </cell>
          <cell r="AF9">
            <v>4</v>
          </cell>
          <cell r="AH9">
            <v>1</v>
          </cell>
          <cell r="AI9">
            <v>0</v>
          </cell>
          <cell r="AJ9">
            <v>8</v>
          </cell>
        </row>
        <row r="10">
          <cell r="G10" t="str">
            <v>105325-CESFAM JUAN PABLO II</v>
          </cell>
          <cell r="H10">
            <v>97</v>
          </cell>
          <cell r="I10">
            <v>33</v>
          </cell>
          <cell r="J10">
            <v>38</v>
          </cell>
          <cell r="K10">
            <v>43</v>
          </cell>
          <cell r="L10">
            <v>17</v>
          </cell>
          <cell r="M10">
            <v>30</v>
          </cell>
          <cell r="N10">
            <v>58</v>
          </cell>
          <cell r="P10">
            <v>47</v>
          </cell>
          <cell r="Q10">
            <v>363</v>
          </cell>
          <cell r="Z10" t="str">
            <v>105325-CESFAM JUAN PABLO II</v>
          </cell>
          <cell r="AA10">
            <v>15</v>
          </cell>
          <cell r="AC10">
            <v>8</v>
          </cell>
          <cell r="AD10">
            <v>12</v>
          </cell>
          <cell r="AE10">
            <v>2</v>
          </cell>
          <cell r="AF10">
            <v>1</v>
          </cell>
          <cell r="AH10">
            <v>71</v>
          </cell>
          <cell r="AJ10">
            <v>109</v>
          </cell>
        </row>
        <row r="11">
          <cell r="G11" t="str">
            <v>105400-P.S.R. ALGARROBITO            </v>
          </cell>
          <cell r="H11">
            <v>0</v>
          </cell>
          <cell r="I11">
            <v>11</v>
          </cell>
          <cell r="J11">
            <v>5</v>
          </cell>
          <cell r="K11">
            <v>1</v>
          </cell>
          <cell r="L11">
            <v>3</v>
          </cell>
          <cell r="M11">
            <v>3</v>
          </cell>
          <cell r="N11">
            <v>3</v>
          </cell>
          <cell r="O11">
            <v>4</v>
          </cell>
          <cell r="P11">
            <v>7</v>
          </cell>
          <cell r="Q11">
            <v>37</v>
          </cell>
          <cell r="Z11" t="str">
            <v>105400-P.S.R. ALGARROBITO            </v>
          </cell>
          <cell r="AF11">
            <v>5</v>
          </cell>
          <cell r="AJ11">
            <v>5</v>
          </cell>
        </row>
        <row r="12">
          <cell r="G12" t="str">
            <v>105401-P.S.R. LAS ROJAS</v>
          </cell>
          <cell r="H12">
            <v>1</v>
          </cell>
          <cell r="J12">
            <v>2</v>
          </cell>
          <cell r="L12">
            <v>2</v>
          </cell>
          <cell r="M12">
            <v>1</v>
          </cell>
          <cell r="O12">
            <v>2</v>
          </cell>
          <cell r="Q12">
            <v>8</v>
          </cell>
          <cell r="Z12" t="str">
            <v>105401-P.S.R. LAS ROJAS</v>
          </cell>
          <cell r="AF12">
            <v>0</v>
          </cell>
          <cell r="AJ12">
            <v>0</v>
          </cell>
        </row>
        <row r="13">
          <cell r="G13" t="str">
            <v>105402-P.S.R. EL ROMERO</v>
          </cell>
          <cell r="J13">
            <v>2</v>
          </cell>
          <cell r="K13">
            <v>1</v>
          </cell>
          <cell r="L13">
            <v>1</v>
          </cell>
          <cell r="O13">
            <v>2</v>
          </cell>
          <cell r="Q13">
            <v>6</v>
          </cell>
          <cell r="Z13" t="str">
            <v>105402-P.S.R. EL ROMERO</v>
          </cell>
          <cell r="AF13">
            <v>0</v>
          </cell>
          <cell r="AJ13">
            <v>0</v>
          </cell>
        </row>
        <row r="14">
          <cell r="G14" t="str">
            <v>105499-P.S.R. LAMBERT</v>
          </cell>
          <cell r="J14">
            <v>1</v>
          </cell>
          <cell r="K14">
            <v>2</v>
          </cell>
          <cell r="L14">
            <v>2</v>
          </cell>
          <cell r="N14">
            <v>1</v>
          </cell>
          <cell r="O14">
            <v>3</v>
          </cell>
          <cell r="Q14">
            <v>9</v>
          </cell>
          <cell r="Z14" t="str">
            <v>105499-P.S.R. LAMBERT</v>
          </cell>
          <cell r="AF14">
            <v>1</v>
          </cell>
          <cell r="AJ14">
            <v>1</v>
          </cell>
        </row>
        <row r="15">
          <cell r="G15" t="str">
            <v>105700-CECOF VILLA EL INDIO</v>
          </cell>
          <cell r="H15">
            <v>3</v>
          </cell>
          <cell r="I15">
            <v>8</v>
          </cell>
          <cell r="J15">
            <v>4</v>
          </cell>
          <cell r="K15">
            <v>5</v>
          </cell>
          <cell r="L15">
            <v>2</v>
          </cell>
          <cell r="M15">
            <v>8</v>
          </cell>
          <cell r="N15">
            <v>9</v>
          </cell>
          <cell r="O15">
            <v>4</v>
          </cell>
          <cell r="P15">
            <v>8</v>
          </cell>
          <cell r="Q15">
            <v>51</v>
          </cell>
          <cell r="Z15" t="str">
            <v>105700-CECOF VILLA EL INDIO</v>
          </cell>
          <cell r="AG15">
            <v>0</v>
          </cell>
          <cell r="AJ15">
            <v>0</v>
          </cell>
        </row>
        <row r="16">
          <cell r="G16" t="str">
            <v>105701-CECOF VILLA ALEMANIA</v>
          </cell>
          <cell r="H16">
            <v>2</v>
          </cell>
          <cell r="I16">
            <v>3</v>
          </cell>
          <cell r="K16">
            <v>2</v>
          </cell>
          <cell r="L16">
            <v>4</v>
          </cell>
          <cell r="M16">
            <v>2</v>
          </cell>
          <cell r="N16">
            <v>3</v>
          </cell>
          <cell r="P16">
            <v>1</v>
          </cell>
          <cell r="Q16">
            <v>17</v>
          </cell>
          <cell r="Z16" t="str">
            <v>105701-CECOF VILLA ALEMANIA</v>
          </cell>
          <cell r="AA16">
            <v>1</v>
          </cell>
          <cell r="AB16">
            <v>1</v>
          </cell>
          <cell r="AD16">
            <v>2</v>
          </cell>
          <cell r="AF16">
            <v>1</v>
          </cell>
          <cell r="AG16">
            <v>1</v>
          </cell>
          <cell r="AH16">
            <v>0</v>
          </cell>
          <cell r="AI16">
            <v>1</v>
          </cell>
          <cell r="AJ16">
            <v>7</v>
          </cell>
        </row>
        <row r="17">
          <cell r="G17" t="str">
            <v>105702-CECOF VILLA LAMBERT</v>
          </cell>
          <cell r="H17">
            <v>7</v>
          </cell>
          <cell r="O17">
            <v>3</v>
          </cell>
          <cell r="Q17">
            <v>10</v>
          </cell>
          <cell r="Z17" t="str">
            <v>04102-COQUIMBO</v>
          </cell>
          <cell r="AA17">
            <v>36</v>
          </cell>
          <cell r="AB17">
            <v>71</v>
          </cell>
          <cell r="AC17">
            <v>26</v>
          </cell>
          <cell r="AD17">
            <v>43</v>
          </cell>
          <cell r="AE17">
            <v>54</v>
          </cell>
          <cell r="AF17">
            <v>71</v>
          </cell>
          <cell r="AG17">
            <v>29</v>
          </cell>
          <cell r="AH17">
            <v>47</v>
          </cell>
          <cell r="AI17">
            <v>38</v>
          </cell>
          <cell r="AJ17">
            <v>415</v>
          </cell>
        </row>
        <row r="18">
          <cell r="G18" t="str">
            <v>04102-COQUIMBO</v>
          </cell>
          <cell r="H18">
            <v>262</v>
          </cell>
          <cell r="I18">
            <v>316</v>
          </cell>
          <cell r="J18">
            <v>283</v>
          </cell>
          <cell r="K18">
            <v>266</v>
          </cell>
          <cell r="L18">
            <v>265</v>
          </cell>
          <cell r="M18">
            <v>343</v>
          </cell>
          <cell r="N18">
            <v>243</v>
          </cell>
          <cell r="O18">
            <v>261</v>
          </cell>
          <cell r="P18">
            <v>279</v>
          </cell>
          <cell r="Q18">
            <v>2518</v>
          </cell>
          <cell r="Z18" t="str">
            <v>105303-CES. SAN JUAN</v>
          </cell>
          <cell r="AA18">
            <v>3</v>
          </cell>
          <cell r="AB18">
            <v>1</v>
          </cell>
          <cell r="AD18">
            <v>8</v>
          </cell>
          <cell r="AE18">
            <v>9</v>
          </cell>
          <cell r="AF18">
            <v>2</v>
          </cell>
          <cell r="AG18">
            <v>2</v>
          </cell>
          <cell r="AH18">
            <v>2</v>
          </cell>
          <cell r="AI18">
            <v>1</v>
          </cell>
          <cell r="AJ18">
            <v>28</v>
          </cell>
        </row>
        <row r="19">
          <cell r="G19" t="str">
            <v>105303-CES. SAN JUAN</v>
          </cell>
          <cell r="H19">
            <v>62</v>
          </cell>
          <cell r="I19">
            <v>59</v>
          </cell>
          <cell r="J19">
            <v>44</v>
          </cell>
          <cell r="K19">
            <v>65</v>
          </cell>
          <cell r="L19">
            <v>99</v>
          </cell>
          <cell r="M19">
            <v>48</v>
          </cell>
          <cell r="N19">
            <v>56</v>
          </cell>
          <cell r="P19">
            <v>47</v>
          </cell>
          <cell r="Q19">
            <v>480</v>
          </cell>
          <cell r="Z19" t="str">
            <v>105304-CES. SANTA CECILIA</v>
          </cell>
          <cell r="AA19">
            <v>5</v>
          </cell>
          <cell r="AB19">
            <v>1</v>
          </cell>
          <cell r="AC19">
            <v>3</v>
          </cell>
          <cell r="AD19">
            <v>1</v>
          </cell>
          <cell r="AF19">
            <v>7</v>
          </cell>
          <cell r="AH19">
            <v>1</v>
          </cell>
          <cell r="AI19">
            <v>2</v>
          </cell>
          <cell r="AJ19">
            <v>20</v>
          </cell>
        </row>
        <row r="20">
          <cell r="G20" t="str">
            <v>105304-CES. SANTA CECILIA</v>
          </cell>
          <cell r="H20">
            <v>34</v>
          </cell>
          <cell r="I20">
            <v>76</v>
          </cell>
          <cell r="J20">
            <v>44</v>
          </cell>
          <cell r="K20">
            <v>25</v>
          </cell>
          <cell r="L20">
            <v>27</v>
          </cell>
          <cell r="M20">
            <v>48</v>
          </cell>
          <cell r="N20">
            <v>24</v>
          </cell>
          <cell r="O20">
            <v>103</v>
          </cell>
          <cell r="P20">
            <v>103</v>
          </cell>
          <cell r="Q20">
            <v>484</v>
          </cell>
          <cell r="Z20" t="str">
            <v>105305-CES. TIERRAS BLANCAS</v>
          </cell>
          <cell r="AA20">
            <v>26</v>
          </cell>
          <cell r="AB20">
            <v>36</v>
          </cell>
          <cell r="AC20">
            <v>20</v>
          </cell>
          <cell r="AD20">
            <v>29</v>
          </cell>
          <cell r="AE20">
            <v>44</v>
          </cell>
          <cell r="AF20">
            <v>56</v>
          </cell>
          <cell r="AG20">
            <v>24</v>
          </cell>
          <cell r="AH20">
            <v>35</v>
          </cell>
          <cell r="AI20">
            <v>30</v>
          </cell>
          <cell r="AJ20">
            <v>300</v>
          </cell>
        </row>
        <row r="21">
          <cell r="G21" t="str">
            <v>105305-CES. TIERRAS BLANCAS</v>
          </cell>
          <cell r="H21">
            <v>54</v>
          </cell>
          <cell r="I21">
            <v>76</v>
          </cell>
          <cell r="J21">
            <v>61</v>
          </cell>
          <cell r="K21">
            <v>73</v>
          </cell>
          <cell r="L21">
            <v>65</v>
          </cell>
          <cell r="M21">
            <v>149</v>
          </cell>
          <cell r="N21">
            <v>56</v>
          </cell>
          <cell r="O21">
            <v>67</v>
          </cell>
          <cell r="P21">
            <v>54</v>
          </cell>
          <cell r="Q21">
            <v>655</v>
          </cell>
          <cell r="Z21" t="str">
            <v>105321-CES. RURAL  TONGOY</v>
          </cell>
          <cell r="AC21">
            <v>1</v>
          </cell>
          <cell r="AD21">
            <v>4</v>
          </cell>
          <cell r="AE21">
            <v>1</v>
          </cell>
          <cell r="AH21">
            <v>3</v>
          </cell>
          <cell r="AJ21">
            <v>9</v>
          </cell>
        </row>
        <row r="22">
          <cell r="G22" t="str">
            <v>105321-CES. RURAL  TONGOY</v>
          </cell>
          <cell r="H22">
            <v>33</v>
          </cell>
          <cell r="I22">
            <v>18</v>
          </cell>
          <cell r="J22">
            <v>19</v>
          </cell>
          <cell r="K22">
            <v>19</v>
          </cell>
          <cell r="L22">
            <v>22</v>
          </cell>
          <cell r="M22">
            <v>24</v>
          </cell>
          <cell r="N22">
            <v>22</v>
          </cell>
          <cell r="O22">
            <v>30</v>
          </cell>
          <cell r="P22">
            <v>19</v>
          </cell>
          <cell r="Q22">
            <v>206</v>
          </cell>
          <cell r="Z22" t="str">
            <v>105323-CES. DR. SERGIO AGUILAR</v>
          </cell>
          <cell r="AC22">
            <v>2</v>
          </cell>
          <cell r="AD22">
            <v>1</v>
          </cell>
          <cell r="AF22">
            <v>3</v>
          </cell>
          <cell r="AH22">
            <v>6</v>
          </cell>
          <cell r="AI22">
            <v>4</v>
          </cell>
          <cell r="AJ22">
            <v>16</v>
          </cell>
        </row>
        <row r="23">
          <cell r="G23" t="str">
            <v>105323-CES. DR. SERGIO AGUILAR</v>
          </cell>
          <cell r="H23">
            <v>33</v>
          </cell>
          <cell r="I23">
            <v>39</v>
          </cell>
          <cell r="J23">
            <v>35</v>
          </cell>
          <cell r="K23">
            <v>26</v>
          </cell>
          <cell r="M23">
            <v>30</v>
          </cell>
          <cell r="N23">
            <v>36</v>
          </cell>
          <cell r="O23">
            <v>24</v>
          </cell>
          <cell r="P23">
            <v>35</v>
          </cell>
          <cell r="Q23">
            <v>258</v>
          </cell>
          <cell r="Z23" t="str">
            <v>105404-P.S.R. EL TANGUE                         </v>
          </cell>
          <cell r="AG23">
            <v>3</v>
          </cell>
          <cell r="AI23">
            <v>1</v>
          </cell>
          <cell r="AJ23">
            <v>4</v>
          </cell>
        </row>
        <row r="24">
          <cell r="G24" t="str">
            <v>105404-P.S.R. EL TANGUE                         </v>
          </cell>
          <cell r="H24">
            <v>8</v>
          </cell>
          <cell r="J24">
            <v>9</v>
          </cell>
          <cell r="K24">
            <v>4</v>
          </cell>
          <cell r="L24">
            <v>6</v>
          </cell>
          <cell r="M24">
            <v>6</v>
          </cell>
          <cell r="N24">
            <v>8</v>
          </cell>
          <cell r="O24">
            <v>4</v>
          </cell>
          <cell r="P24">
            <v>2</v>
          </cell>
          <cell r="Q24">
            <v>47</v>
          </cell>
          <cell r="Z24" t="str">
            <v>105705-CECOF EL ALBA</v>
          </cell>
          <cell r="AA24">
            <v>2</v>
          </cell>
          <cell r="AB24">
            <v>33</v>
          </cell>
          <cell r="AF24">
            <v>3</v>
          </cell>
          <cell r="AJ24">
            <v>38</v>
          </cell>
        </row>
        <row r="25">
          <cell r="G25" t="str">
            <v>105405-P.S.R. GUANAQUEROS</v>
          </cell>
          <cell r="H25">
            <v>5</v>
          </cell>
          <cell r="I25">
            <v>5</v>
          </cell>
          <cell r="J25">
            <v>5</v>
          </cell>
          <cell r="K25">
            <v>4</v>
          </cell>
          <cell r="L25">
            <v>7</v>
          </cell>
          <cell r="M25">
            <v>5</v>
          </cell>
          <cell r="N25">
            <v>4</v>
          </cell>
          <cell r="O25">
            <v>4</v>
          </cell>
          <cell r="P25">
            <v>1</v>
          </cell>
          <cell r="Q25">
            <v>40</v>
          </cell>
          <cell r="Z25" t="str">
            <v>04103-ANDACOLLO</v>
          </cell>
          <cell r="AA25">
            <v>74</v>
          </cell>
          <cell r="AB25">
            <v>30</v>
          </cell>
          <cell r="AC25">
            <v>39</v>
          </cell>
          <cell r="AD25">
            <v>29</v>
          </cell>
          <cell r="AE25">
            <v>1</v>
          </cell>
          <cell r="AF25">
            <v>3</v>
          </cell>
          <cell r="AG25">
            <v>35</v>
          </cell>
          <cell r="AH25">
            <v>54</v>
          </cell>
          <cell r="AI25">
            <v>12</v>
          </cell>
          <cell r="AJ25">
            <v>277</v>
          </cell>
        </row>
        <row r="26">
          <cell r="G26" t="str">
            <v>105406-P.S.R. PAN DE AZUCAR</v>
          </cell>
          <cell r="H26">
            <v>28</v>
          </cell>
          <cell r="I26">
            <v>39</v>
          </cell>
          <cell r="J26">
            <v>52</v>
          </cell>
          <cell r="K26">
            <v>39</v>
          </cell>
          <cell r="L26">
            <v>34</v>
          </cell>
          <cell r="M26">
            <v>28</v>
          </cell>
          <cell r="N26">
            <v>25</v>
          </cell>
          <cell r="O26">
            <v>17</v>
          </cell>
          <cell r="P26">
            <v>9</v>
          </cell>
          <cell r="Q26">
            <v>271</v>
          </cell>
          <cell r="Z26" t="str">
            <v>105106-HOSPITAL ANDACOLLO</v>
          </cell>
          <cell r="AA26">
            <v>74</v>
          </cell>
          <cell r="AB26">
            <v>30</v>
          </cell>
          <cell r="AC26">
            <v>39</v>
          </cell>
          <cell r="AD26">
            <v>29</v>
          </cell>
          <cell r="AE26">
            <v>1</v>
          </cell>
          <cell r="AF26">
            <v>3</v>
          </cell>
          <cell r="AG26">
            <v>35</v>
          </cell>
          <cell r="AH26">
            <v>54</v>
          </cell>
          <cell r="AI26">
            <v>12</v>
          </cell>
          <cell r="AJ26">
            <v>277</v>
          </cell>
        </row>
        <row r="27">
          <cell r="G27" t="str">
            <v>105407-P.S.R. TAMBILLOS</v>
          </cell>
          <cell r="H27">
            <v>3</v>
          </cell>
          <cell r="K27">
            <v>4</v>
          </cell>
          <cell r="L27">
            <v>1</v>
          </cell>
          <cell r="M27">
            <v>1</v>
          </cell>
          <cell r="N27">
            <v>4</v>
          </cell>
          <cell r="O27">
            <v>2</v>
          </cell>
          <cell r="Q27">
            <v>15</v>
          </cell>
          <cell r="Z27" t="str">
            <v>04104-LA HIGUERA</v>
          </cell>
          <cell r="AD27">
            <v>11</v>
          </cell>
          <cell r="AE27">
            <v>9</v>
          </cell>
          <cell r="AF27">
            <v>13</v>
          </cell>
          <cell r="AJ27">
            <v>33</v>
          </cell>
        </row>
        <row r="28">
          <cell r="G28" t="str">
            <v>105705-CECOF EL ALBA</v>
          </cell>
          <cell r="H28">
            <v>2</v>
          </cell>
          <cell r="I28">
            <v>4</v>
          </cell>
          <cell r="J28">
            <v>14</v>
          </cell>
          <cell r="K28">
            <v>7</v>
          </cell>
          <cell r="L28">
            <v>4</v>
          </cell>
          <cell r="M28">
            <v>4</v>
          </cell>
          <cell r="N28">
            <v>8</v>
          </cell>
          <cell r="O28">
            <v>10</v>
          </cell>
          <cell r="P28">
            <v>9</v>
          </cell>
          <cell r="Q28">
            <v>62</v>
          </cell>
          <cell r="Z28" t="str">
            <v>105314-CES. LA HIGUERA</v>
          </cell>
          <cell r="AD28">
            <v>9</v>
          </cell>
          <cell r="AE28">
            <v>8</v>
          </cell>
          <cell r="AF28">
            <v>8</v>
          </cell>
          <cell r="AJ28">
            <v>25</v>
          </cell>
        </row>
        <row r="29">
          <cell r="G29" t="str">
            <v>04103-ANDACOLLO</v>
          </cell>
          <cell r="H29">
            <v>25</v>
          </cell>
          <cell r="I29">
            <v>28</v>
          </cell>
          <cell r="J29">
            <v>36</v>
          </cell>
          <cell r="K29">
            <v>9</v>
          </cell>
          <cell r="L29">
            <v>4</v>
          </cell>
          <cell r="M29">
            <v>19</v>
          </cell>
          <cell r="N29">
            <v>25</v>
          </cell>
          <cell r="O29">
            <v>22</v>
          </cell>
          <cell r="P29">
            <v>27</v>
          </cell>
          <cell r="Q29">
            <v>195</v>
          </cell>
          <cell r="Z29" t="str">
            <v>105500-P.S.R. CALETA HORNOS        </v>
          </cell>
          <cell r="AF29">
            <v>1</v>
          </cell>
          <cell r="AJ29">
            <v>1</v>
          </cell>
        </row>
        <row r="30">
          <cell r="G30" t="str">
            <v>105106-HOSPITAL ANDACOLLO</v>
          </cell>
          <cell r="H30">
            <v>25</v>
          </cell>
          <cell r="I30">
            <v>28</v>
          </cell>
          <cell r="J30">
            <v>36</v>
          </cell>
          <cell r="K30">
            <v>9</v>
          </cell>
          <cell r="L30">
            <v>4</v>
          </cell>
          <cell r="M30">
            <v>19</v>
          </cell>
          <cell r="N30">
            <v>25</v>
          </cell>
          <cell r="O30">
            <v>22</v>
          </cell>
          <cell r="P30">
            <v>27</v>
          </cell>
          <cell r="Q30">
            <v>195</v>
          </cell>
          <cell r="Z30" t="str">
            <v>105506-P.S.R. EL TRAPICHE</v>
          </cell>
          <cell r="AD30">
            <v>2</v>
          </cell>
          <cell r="AE30">
            <v>1</v>
          </cell>
          <cell r="AF30">
            <v>4</v>
          </cell>
          <cell r="AJ30">
            <v>7</v>
          </cell>
        </row>
        <row r="31">
          <cell r="G31" t="str">
            <v>04104-LA HIGUERA</v>
          </cell>
          <cell r="H31">
            <v>3</v>
          </cell>
          <cell r="I31">
            <v>2</v>
          </cell>
          <cell r="J31">
            <v>1</v>
          </cell>
          <cell r="K31">
            <v>5</v>
          </cell>
          <cell r="L31">
            <v>10</v>
          </cell>
          <cell r="M31">
            <v>15</v>
          </cell>
          <cell r="N31">
            <v>4</v>
          </cell>
          <cell r="O31">
            <v>3</v>
          </cell>
          <cell r="P31">
            <v>1</v>
          </cell>
          <cell r="Q31">
            <v>44</v>
          </cell>
          <cell r="Z31" t="str">
            <v>04105-PAIHUANO</v>
          </cell>
          <cell r="AB31">
            <v>1</v>
          </cell>
          <cell r="AD31">
            <v>1</v>
          </cell>
          <cell r="AF31">
            <v>10</v>
          </cell>
          <cell r="AG31">
            <v>1</v>
          </cell>
          <cell r="AH31">
            <v>1</v>
          </cell>
          <cell r="AI31">
            <v>1</v>
          </cell>
          <cell r="AJ31">
            <v>15</v>
          </cell>
        </row>
        <row r="32">
          <cell r="G32" t="str">
            <v>105314-CES. LA HIGUERA</v>
          </cell>
          <cell r="J32">
            <v>1</v>
          </cell>
          <cell r="K32">
            <v>1</v>
          </cell>
          <cell r="L32">
            <v>3</v>
          </cell>
          <cell r="M32">
            <v>5</v>
          </cell>
          <cell r="N32">
            <v>1</v>
          </cell>
          <cell r="O32">
            <v>2</v>
          </cell>
          <cell r="Q32">
            <v>13</v>
          </cell>
          <cell r="Z32" t="str">
            <v>105306-CES. PAIHUANO</v>
          </cell>
          <cell r="AB32">
            <v>1</v>
          </cell>
          <cell r="AH32">
            <v>1</v>
          </cell>
          <cell r="AI32">
            <v>1</v>
          </cell>
          <cell r="AJ32">
            <v>3</v>
          </cell>
        </row>
        <row r="33">
          <cell r="G33" t="str">
            <v>105500-P.S.R. CALETA HORNOS        </v>
          </cell>
          <cell r="I33">
            <v>1</v>
          </cell>
          <cell r="K33">
            <v>3</v>
          </cell>
          <cell r="L33">
            <v>4</v>
          </cell>
          <cell r="M33">
            <v>7</v>
          </cell>
          <cell r="Q33">
            <v>15</v>
          </cell>
          <cell r="Z33" t="str">
            <v>105477-P.S.R. PISCO ELQUI</v>
          </cell>
          <cell r="AD33">
            <v>1</v>
          </cell>
          <cell r="AF33">
            <v>10</v>
          </cell>
          <cell r="AG33">
            <v>1</v>
          </cell>
          <cell r="AJ33">
            <v>12</v>
          </cell>
        </row>
        <row r="34">
          <cell r="G34" t="str">
            <v>105505-P.S.R. LOS CHOROS</v>
          </cell>
          <cell r="H34">
            <v>1</v>
          </cell>
          <cell r="K34">
            <v>0</v>
          </cell>
          <cell r="M34">
            <v>3</v>
          </cell>
          <cell r="N34">
            <v>2</v>
          </cell>
          <cell r="O34">
            <v>1</v>
          </cell>
          <cell r="Q34">
            <v>7</v>
          </cell>
          <cell r="Z34" t="str">
            <v>04106-VICUÑA</v>
          </cell>
          <cell r="AA34">
            <v>8</v>
          </cell>
          <cell r="AB34">
            <v>14</v>
          </cell>
          <cell r="AC34">
            <v>9</v>
          </cell>
          <cell r="AD34">
            <v>20</v>
          </cell>
          <cell r="AE34">
            <v>21</v>
          </cell>
          <cell r="AF34">
            <v>6</v>
          </cell>
          <cell r="AG34">
            <v>2</v>
          </cell>
          <cell r="AH34">
            <v>25</v>
          </cell>
          <cell r="AI34">
            <v>5</v>
          </cell>
          <cell r="AJ34">
            <v>110</v>
          </cell>
        </row>
        <row r="35">
          <cell r="G35" t="str">
            <v>105506-P.S.R. EL TRAPICHE</v>
          </cell>
          <cell r="H35">
            <v>2</v>
          </cell>
          <cell r="I35">
            <v>1</v>
          </cell>
          <cell r="K35">
            <v>1</v>
          </cell>
          <cell r="L35">
            <v>3</v>
          </cell>
          <cell r="N35">
            <v>1</v>
          </cell>
          <cell r="P35">
            <v>1</v>
          </cell>
          <cell r="Q35">
            <v>9</v>
          </cell>
          <cell r="Z35" t="str">
            <v>105107-HOSPITAL VICUÑA</v>
          </cell>
          <cell r="AA35">
            <v>8</v>
          </cell>
          <cell r="AB35">
            <v>14</v>
          </cell>
          <cell r="AC35">
            <v>7</v>
          </cell>
          <cell r="AD35">
            <v>18</v>
          </cell>
          <cell r="AE35">
            <v>20</v>
          </cell>
          <cell r="AF35">
            <v>5</v>
          </cell>
          <cell r="AG35">
            <v>1</v>
          </cell>
          <cell r="AH35">
            <v>15</v>
          </cell>
          <cell r="AI35">
            <v>4</v>
          </cell>
          <cell r="AJ35">
            <v>92</v>
          </cell>
        </row>
        <row r="36">
          <cell r="G36" t="str">
            <v>04105-PAIHUANO</v>
          </cell>
          <cell r="H36">
            <v>27</v>
          </cell>
          <cell r="I36">
            <v>23</v>
          </cell>
          <cell r="J36">
            <v>42</v>
          </cell>
          <cell r="K36">
            <v>46</v>
          </cell>
          <cell r="L36">
            <v>37</v>
          </cell>
          <cell r="M36">
            <v>29</v>
          </cell>
          <cell r="N36">
            <v>35</v>
          </cell>
          <cell r="O36">
            <v>22</v>
          </cell>
          <cell r="P36">
            <v>23</v>
          </cell>
          <cell r="Q36">
            <v>284</v>
          </cell>
          <cell r="Z36" t="str">
            <v>105467-P.S.R. DIAGUITAS</v>
          </cell>
          <cell r="AI36">
            <v>1</v>
          </cell>
          <cell r="AJ36">
            <v>1</v>
          </cell>
        </row>
        <row r="37">
          <cell r="G37" t="str">
            <v>105306-CES. PAIHUANO</v>
          </cell>
          <cell r="H37">
            <v>19</v>
          </cell>
          <cell r="I37">
            <v>19</v>
          </cell>
          <cell r="J37">
            <v>28</v>
          </cell>
          <cell r="K37">
            <v>30</v>
          </cell>
          <cell r="L37">
            <v>23</v>
          </cell>
          <cell r="M37">
            <v>19</v>
          </cell>
          <cell r="N37">
            <v>21</v>
          </cell>
          <cell r="O37">
            <v>14</v>
          </cell>
          <cell r="P37">
            <v>17</v>
          </cell>
          <cell r="Q37">
            <v>190</v>
          </cell>
          <cell r="Z37" t="str">
            <v>105468-P.S.R. EL MOLLE</v>
          </cell>
          <cell r="AC37">
            <v>2</v>
          </cell>
          <cell r="AD37">
            <v>1</v>
          </cell>
          <cell r="AH37">
            <v>2</v>
          </cell>
          <cell r="AJ37">
            <v>5</v>
          </cell>
        </row>
        <row r="38">
          <cell r="G38" t="str">
            <v>105475-P.S.R. HORCON</v>
          </cell>
          <cell r="H38">
            <v>1</v>
          </cell>
          <cell r="K38">
            <v>4</v>
          </cell>
          <cell r="L38">
            <v>4</v>
          </cell>
          <cell r="M38">
            <v>2</v>
          </cell>
          <cell r="N38">
            <v>4</v>
          </cell>
          <cell r="O38">
            <v>3</v>
          </cell>
          <cell r="P38">
            <v>1</v>
          </cell>
          <cell r="Q38">
            <v>19</v>
          </cell>
          <cell r="Z38" t="str">
            <v>105469-P.S.R. EL TAMBO</v>
          </cell>
          <cell r="AD38">
            <v>1</v>
          </cell>
          <cell r="AE38">
            <v>1</v>
          </cell>
          <cell r="AG38">
            <v>1</v>
          </cell>
          <cell r="AH38">
            <v>4</v>
          </cell>
          <cell r="AJ38">
            <v>7</v>
          </cell>
        </row>
        <row r="39">
          <cell r="G39" t="str">
            <v>105476-P.S.R. MONTE GRANDE</v>
          </cell>
          <cell r="H39">
            <v>3</v>
          </cell>
          <cell r="J39">
            <v>3</v>
          </cell>
          <cell r="K39">
            <v>1</v>
          </cell>
          <cell r="N39">
            <v>2</v>
          </cell>
          <cell r="O39">
            <v>1</v>
          </cell>
          <cell r="P39">
            <v>1</v>
          </cell>
          <cell r="Q39">
            <v>11</v>
          </cell>
          <cell r="Z39" t="str">
            <v>105473-P.S.R. TALCUNA</v>
          </cell>
          <cell r="AH39">
            <v>2</v>
          </cell>
          <cell r="AJ39">
            <v>2</v>
          </cell>
        </row>
        <row r="40">
          <cell r="G40" t="str">
            <v>105477-P.S.R. PISCO ELQUI</v>
          </cell>
          <cell r="H40">
            <v>4</v>
          </cell>
          <cell r="I40">
            <v>4</v>
          </cell>
          <cell r="J40">
            <v>11</v>
          </cell>
          <cell r="K40">
            <v>11</v>
          </cell>
          <cell r="L40">
            <v>10</v>
          </cell>
          <cell r="M40">
            <v>8</v>
          </cell>
          <cell r="N40">
            <v>8</v>
          </cell>
          <cell r="O40">
            <v>4</v>
          </cell>
          <cell r="P40">
            <v>4</v>
          </cell>
          <cell r="Q40">
            <v>64</v>
          </cell>
          <cell r="Z40" t="str">
            <v>105502-P.S.R. CALINGASTA</v>
          </cell>
          <cell r="AF40">
            <v>1</v>
          </cell>
          <cell r="AH40">
            <v>1</v>
          </cell>
          <cell r="AJ40">
            <v>2</v>
          </cell>
        </row>
        <row r="41">
          <cell r="G41" t="str">
            <v>04106-VICUÑA</v>
          </cell>
          <cell r="H41">
            <v>47</v>
          </cell>
          <cell r="I41">
            <v>20</v>
          </cell>
          <cell r="J41">
            <v>45</v>
          </cell>
          <cell r="K41">
            <v>55</v>
          </cell>
          <cell r="L41">
            <v>38</v>
          </cell>
          <cell r="M41">
            <v>72</v>
          </cell>
          <cell r="N41">
            <v>63</v>
          </cell>
          <cell r="O41">
            <v>66</v>
          </cell>
          <cell r="P41">
            <v>27</v>
          </cell>
          <cell r="Q41">
            <v>433</v>
          </cell>
          <cell r="Z41" t="str">
            <v>105509-P.S.R. GUALLIGUAICA</v>
          </cell>
          <cell r="AH41">
            <v>1</v>
          </cell>
          <cell r="AJ41">
            <v>1</v>
          </cell>
        </row>
        <row r="42">
          <cell r="G42" t="str">
            <v>105107-HOSPITAL VICUÑA</v>
          </cell>
          <cell r="H42">
            <v>29</v>
          </cell>
          <cell r="I42">
            <v>19</v>
          </cell>
          <cell r="J42">
            <v>37</v>
          </cell>
          <cell r="K42">
            <v>37</v>
          </cell>
          <cell r="L42">
            <v>18</v>
          </cell>
          <cell r="M42">
            <v>30</v>
          </cell>
          <cell r="N42">
            <v>24</v>
          </cell>
          <cell r="O42">
            <v>53</v>
          </cell>
          <cell r="P42">
            <v>27</v>
          </cell>
          <cell r="Q42">
            <v>274</v>
          </cell>
          <cell r="Z42" t="str">
            <v>04201-ILLAPEL</v>
          </cell>
          <cell r="AC42">
            <v>10</v>
          </cell>
          <cell r="AD42">
            <v>1</v>
          </cell>
          <cell r="AF42">
            <v>14</v>
          </cell>
          <cell r="AG42">
            <v>7</v>
          </cell>
          <cell r="AH42">
            <v>4</v>
          </cell>
          <cell r="AI42">
            <v>9</v>
          </cell>
          <cell r="AJ42">
            <v>45</v>
          </cell>
        </row>
        <row r="43">
          <cell r="G43" t="str">
            <v>105467-P.S.R. DIAGUITAS</v>
          </cell>
          <cell r="J43">
            <v>0</v>
          </cell>
          <cell r="K43">
            <v>1</v>
          </cell>
          <cell r="L43">
            <v>1</v>
          </cell>
          <cell r="M43">
            <v>7</v>
          </cell>
          <cell r="O43">
            <v>1</v>
          </cell>
          <cell r="Q43">
            <v>10</v>
          </cell>
          <cell r="Z43" t="str">
            <v>105103-HOSPITAL ILLAPEL</v>
          </cell>
          <cell r="AC43">
            <v>10</v>
          </cell>
          <cell r="AF43">
            <v>1</v>
          </cell>
          <cell r="AG43">
            <v>4</v>
          </cell>
          <cell r="AH43">
            <v>3</v>
          </cell>
          <cell r="AI43">
            <v>9</v>
          </cell>
          <cell r="AJ43">
            <v>27</v>
          </cell>
        </row>
        <row r="44">
          <cell r="G44" t="str">
            <v>105468-P.S.R. EL MOLLE</v>
          </cell>
          <cell r="H44">
            <v>1</v>
          </cell>
          <cell r="I44">
            <v>1</v>
          </cell>
          <cell r="K44">
            <v>2</v>
          </cell>
          <cell r="L44">
            <v>2</v>
          </cell>
          <cell r="M44">
            <v>1</v>
          </cell>
          <cell r="Q44">
            <v>7</v>
          </cell>
          <cell r="Z44" t="str">
            <v>105326-CESFAM SAN RAFAEL</v>
          </cell>
          <cell r="AF44">
            <v>13</v>
          </cell>
          <cell r="AH44">
            <v>1</v>
          </cell>
          <cell r="AJ44">
            <v>14</v>
          </cell>
        </row>
        <row r="45">
          <cell r="G45" t="str">
            <v>105469-P.S.R. EL TAMBO</v>
          </cell>
          <cell r="H45">
            <v>1</v>
          </cell>
          <cell r="J45">
            <v>1</v>
          </cell>
          <cell r="K45">
            <v>2</v>
          </cell>
          <cell r="L45">
            <v>4</v>
          </cell>
          <cell r="M45">
            <v>1</v>
          </cell>
          <cell r="N45">
            <v>3</v>
          </cell>
          <cell r="Q45">
            <v>12</v>
          </cell>
          <cell r="Z45" t="str">
            <v>105448-P.S.R. SANTA VIRGINIA</v>
          </cell>
          <cell r="AD45">
            <v>1</v>
          </cell>
          <cell r="AJ45">
            <v>1</v>
          </cell>
        </row>
        <row r="46">
          <cell r="G46" t="str">
            <v>105470-P.S.R. HUANTA</v>
          </cell>
          <cell r="N46">
            <v>1</v>
          </cell>
          <cell r="Q46">
            <v>1</v>
          </cell>
          <cell r="Z46" t="str">
            <v>105486-P.S.R. TUNGA SUR</v>
          </cell>
          <cell r="AG46">
            <v>1</v>
          </cell>
          <cell r="AJ46">
            <v>1</v>
          </cell>
        </row>
        <row r="47">
          <cell r="G47" t="str">
            <v>105471-P.S.R. PERALILLO</v>
          </cell>
          <cell r="H47">
            <v>2</v>
          </cell>
          <cell r="K47">
            <v>7</v>
          </cell>
          <cell r="L47">
            <v>4</v>
          </cell>
          <cell r="M47">
            <v>14</v>
          </cell>
          <cell r="N47">
            <v>14</v>
          </cell>
          <cell r="O47">
            <v>1</v>
          </cell>
          <cell r="Q47">
            <v>42</v>
          </cell>
          <cell r="Z47" t="str">
            <v>105504-P.S.R. SOCAVON</v>
          </cell>
          <cell r="AG47">
            <v>2</v>
          </cell>
          <cell r="AJ47">
            <v>2</v>
          </cell>
        </row>
        <row r="48">
          <cell r="G48" t="str">
            <v>105472-P.S.R. RIVADAVIA</v>
          </cell>
          <cell r="M48">
            <v>6</v>
          </cell>
          <cell r="N48">
            <v>3</v>
          </cell>
          <cell r="Q48">
            <v>9</v>
          </cell>
          <cell r="Z48" t="str">
            <v>04203-LOS VILOS</v>
          </cell>
          <cell r="AA48">
            <v>5</v>
          </cell>
          <cell r="AB48">
            <v>14</v>
          </cell>
          <cell r="AC48">
            <v>6</v>
          </cell>
          <cell r="AD48">
            <v>4</v>
          </cell>
          <cell r="AE48">
            <v>11</v>
          </cell>
          <cell r="AF48">
            <v>15</v>
          </cell>
          <cell r="AG48">
            <v>26</v>
          </cell>
          <cell r="AH48">
            <v>2</v>
          </cell>
          <cell r="AI48">
            <v>13</v>
          </cell>
          <cell r="AJ48">
            <v>96</v>
          </cell>
        </row>
        <row r="49">
          <cell r="G49" t="str">
            <v>105473-P.S.R. TALCUNA</v>
          </cell>
          <cell r="H49">
            <v>1</v>
          </cell>
          <cell r="J49">
            <v>1</v>
          </cell>
          <cell r="N49">
            <v>1</v>
          </cell>
          <cell r="O49">
            <v>1</v>
          </cell>
          <cell r="Q49">
            <v>4</v>
          </cell>
          <cell r="Z49" t="str">
            <v>105108-HOSPITAL LOS VILOS</v>
          </cell>
          <cell r="AA49">
            <v>5</v>
          </cell>
          <cell r="AB49">
            <v>14</v>
          </cell>
          <cell r="AC49">
            <v>6</v>
          </cell>
          <cell r="AD49">
            <v>4</v>
          </cell>
          <cell r="AE49">
            <v>11</v>
          </cell>
          <cell r="AF49">
            <v>14</v>
          </cell>
          <cell r="AG49">
            <v>26</v>
          </cell>
          <cell r="AI49">
            <v>13</v>
          </cell>
          <cell r="AJ49">
            <v>93</v>
          </cell>
        </row>
        <row r="50">
          <cell r="G50" t="str">
            <v>105474-P.S.R. CHAPILCA</v>
          </cell>
          <cell r="M50">
            <v>3</v>
          </cell>
          <cell r="N50">
            <v>1</v>
          </cell>
          <cell r="O50">
            <v>1</v>
          </cell>
          <cell r="Q50">
            <v>5</v>
          </cell>
          <cell r="Z50" t="str">
            <v>105478-P.S.R. CAIMANES                   </v>
          </cell>
          <cell r="AF50">
            <v>1</v>
          </cell>
          <cell r="AH50">
            <v>2</v>
          </cell>
          <cell r="AJ50">
            <v>3</v>
          </cell>
        </row>
        <row r="51">
          <cell r="G51" t="str">
            <v>105502-P.S.R. CALINGASTA</v>
          </cell>
          <cell r="H51">
            <v>12</v>
          </cell>
          <cell r="J51">
            <v>5</v>
          </cell>
          <cell r="K51">
            <v>4</v>
          </cell>
          <cell r="L51">
            <v>9</v>
          </cell>
          <cell r="M51">
            <v>9</v>
          </cell>
          <cell r="N51">
            <v>14</v>
          </cell>
          <cell r="O51">
            <v>9</v>
          </cell>
          <cell r="Q51">
            <v>62</v>
          </cell>
          <cell r="Z51" t="str">
            <v>04204-SALAMANCA</v>
          </cell>
          <cell r="AA51">
            <v>4</v>
          </cell>
          <cell r="AB51">
            <v>15</v>
          </cell>
          <cell r="AC51">
            <v>21</v>
          </cell>
          <cell r="AD51">
            <v>10</v>
          </cell>
          <cell r="AE51">
            <v>138</v>
          </cell>
          <cell r="AF51">
            <v>82</v>
          </cell>
          <cell r="AG51">
            <v>28</v>
          </cell>
          <cell r="AH51">
            <v>12</v>
          </cell>
          <cell r="AI51">
            <v>22</v>
          </cell>
          <cell r="AJ51">
            <v>332</v>
          </cell>
        </row>
        <row r="52">
          <cell r="G52" t="str">
            <v>105509-P.S.R. GUALLIGUAICA</v>
          </cell>
          <cell r="H52">
            <v>1</v>
          </cell>
          <cell r="J52">
            <v>1</v>
          </cell>
          <cell r="K52">
            <v>2</v>
          </cell>
          <cell r="M52">
            <v>1</v>
          </cell>
          <cell r="N52">
            <v>2</v>
          </cell>
          <cell r="Q52">
            <v>7</v>
          </cell>
          <cell r="Z52" t="str">
            <v>105104-HOSPITAL SALAMANCA</v>
          </cell>
          <cell r="AE52">
            <v>120</v>
          </cell>
          <cell r="AF52">
            <v>58</v>
          </cell>
          <cell r="AG52">
            <v>12</v>
          </cell>
          <cell r="AH52">
            <v>4</v>
          </cell>
          <cell r="AI52">
            <v>11</v>
          </cell>
          <cell r="AJ52">
            <v>205</v>
          </cell>
        </row>
        <row r="53">
          <cell r="G53" t="str">
            <v>04201-ILLAPEL</v>
          </cell>
          <cell r="H53">
            <v>115</v>
          </cell>
          <cell r="I53">
            <v>22</v>
          </cell>
          <cell r="J53">
            <v>102</v>
          </cell>
          <cell r="K53">
            <v>86</v>
          </cell>
          <cell r="L53">
            <v>84</v>
          </cell>
          <cell r="M53">
            <v>96</v>
          </cell>
          <cell r="N53">
            <v>76</v>
          </cell>
          <cell r="O53">
            <v>101</v>
          </cell>
          <cell r="P53">
            <v>77</v>
          </cell>
          <cell r="Q53">
            <v>759</v>
          </cell>
          <cell r="Z53" t="str">
            <v>105452-P.S.R. CUNCUMEN                 </v>
          </cell>
          <cell r="AA53">
            <v>1</v>
          </cell>
          <cell r="AB53">
            <v>6</v>
          </cell>
          <cell r="AC53">
            <v>9</v>
          </cell>
          <cell r="AD53">
            <v>6</v>
          </cell>
          <cell r="AE53">
            <v>7</v>
          </cell>
          <cell r="AF53">
            <v>1</v>
          </cell>
          <cell r="AG53">
            <v>8</v>
          </cell>
          <cell r="AH53">
            <v>4</v>
          </cell>
          <cell r="AI53">
            <v>5</v>
          </cell>
          <cell r="AJ53">
            <v>47</v>
          </cell>
        </row>
        <row r="54">
          <cell r="G54" t="str">
            <v>105103-HOSPITAL ILLAPEL</v>
          </cell>
          <cell r="H54">
            <v>106</v>
          </cell>
          <cell r="J54">
            <v>102</v>
          </cell>
          <cell r="K54">
            <v>73</v>
          </cell>
          <cell r="L54">
            <v>84</v>
          </cell>
          <cell r="M54">
            <v>58</v>
          </cell>
          <cell r="N54">
            <v>60</v>
          </cell>
          <cell r="O54">
            <v>92</v>
          </cell>
          <cell r="P54">
            <v>63</v>
          </cell>
          <cell r="Q54">
            <v>638</v>
          </cell>
          <cell r="Z54" t="str">
            <v>105453-P.S.R. TRANQUILLA</v>
          </cell>
          <cell r="AC54">
            <v>1</v>
          </cell>
          <cell r="AD54">
            <v>2</v>
          </cell>
          <cell r="AE54">
            <v>3</v>
          </cell>
          <cell r="AG54">
            <v>2</v>
          </cell>
          <cell r="AH54">
            <v>1</v>
          </cell>
          <cell r="AJ54">
            <v>9</v>
          </cell>
        </row>
        <row r="55">
          <cell r="G55" t="str">
            <v>105326-CESFAM SAN RAFAEL</v>
          </cell>
          <cell r="H55">
            <v>9</v>
          </cell>
          <cell r="I55">
            <v>22</v>
          </cell>
          <cell r="K55">
            <v>12</v>
          </cell>
          <cell r="M55">
            <v>14</v>
          </cell>
          <cell r="N55">
            <v>12</v>
          </cell>
          <cell r="O55">
            <v>5</v>
          </cell>
          <cell r="P55">
            <v>13</v>
          </cell>
          <cell r="Q55">
            <v>87</v>
          </cell>
          <cell r="Z55" t="str">
            <v>105454-P.S.R. CUNLAGUA</v>
          </cell>
          <cell r="AB55">
            <v>1</v>
          </cell>
          <cell r="AC55">
            <v>4</v>
          </cell>
          <cell r="AD55">
            <v>1</v>
          </cell>
          <cell r="AE55">
            <v>2</v>
          </cell>
          <cell r="AF55">
            <v>1</v>
          </cell>
          <cell r="AI55">
            <v>1</v>
          </cell>
          <cell r="AJ55">
            <v>10</v>
          </cell>
        </row>
        <row r="56">
          <cell r="G56" t="str">
            <v>105443-P.S.R. CARCAMO                   </v>
          </cell>
          <cell r="O56">
            <v>1</v>
          </cell>
          <cell r="Q56">
            <v>1</v>
          </cell>
          <cell r="Z56" t="str">
            <v>105455-P.S.R. CHILLEPIN</v>
          </cell>
          <cell r="AB56">
            <v>1</v>
          </cell>
          <cell r="AE56">
            <v>3</v>
          </cell>
          <cell r="AH56">
            <v>1</v>
          </cell>
          <cell r="AJ56">
            <v>5</v>
          </cell>
        </row>
        <row r="57">
          <cell r="G57" t="str">
            <v>105444-P.S.R. HUINTIL</v>
          </cell>
          <cell r="M57">
            <v>1</v>
          </cell>
          <cell r="Q57">
            <v>1</v>
          </cell>
          <cell r="Z57" t="str">
            <v>105456-P.S.R. LLIMPO</v>
          </cell>
          <cell r="AA57">
            <v>1</v>
          </cell>
          <cell r="AC57">
            <v>1</v>
          </cell>
          <cell r="AD57">
            <v>1</v>
          </cell>
          <cell r="AF57">
            <v>2</v>
          </cell>
          <cell r="AG57">
            <v>3</v>
          </cell>
          <cell r="AJ57">
            <v>8</v>
          </cell>
        </row>
        <row r="58">
          <cell r="G58" t="str">
            <v>105445-P.S.R. LIMAHUIDA</v>
          </cell>
          <cell r="M58">
            <v>1</v>
          </cell>
          <cell r="Q58">
            <v>1</v>
          </cell>
          <cell r="Z58" t="str">
            <v>105457-P.S.R. SAN AGUSTIN</v>
          </cell>
          <cell r="AC58">
            <v>1</v>
          </cell>
          <cell r="AF58">
            <v>3</v>
          </cell>
          <cell r="AJ58">
            <v>4</v>
          </cell>
        </row>
        <row r="59">
          <cell r="G59" t="str">
            <v>105447-P.S.R. PERALILLO</v>
          </cell>
          <cell r="K59">
            <v>1</v>
          </cell>
          <cell r="M59">
            <v>1</v>
          </cell>
          <cell r="N59">
            <v>1</v>
          </cell>
          <cell r="Q59">
            <v>3</v>
          </cell>
          <cell r="Z59" t="str">
            <v>105458-P.S.R. TAHUINCO</v>
          </cell>
          <cell r="AF59">
            <v>14</v>
          </cell>
          <cell r="AH59">
            <v>1</v>
          </cell>
          <cell r="AJ59">
            <v>15</v>
          </cell>
        </row>
        <row r="60">
          <cell r="G60" t="str">
            <v>105449-P.S.R. TUNGA NORTE</v>
          </cell>
          <cell r="M60">
            <v>3</v>
          </cell>
          <cell r="Q60">
            <v>3</v>
          </cell>
          <cell r="Z60" t="str">
            <v>105491-P.S.R. QUELEN BAJO</v>
          </cell>
          <cell r="AB60">
            <v>2</v>
          </cell>
          <cell r="AC60">
            <v>2</v>
          </cell>
          <cell r="AE60">
            <v>2</v>
          </cell>
          <cell r="AJ60">
            <v>6</v>
          </cell>
        </row>
        <row r="61">
          <cell r="G61" t="str">
            <v>105485-P.S.R. PLAN DE HORNOS</v>
          </cell>
          <cell r="M61">
            <v>2</v>
          </cell>
          <cell r="Q61">
            <v>2</v>
          </cell>
          <cell r="Z61" t="str">
            <v>105492-P.S.R. CAMISA</v>
          </cell>
          <cell r="AB61">
            <v>2</v>
          </cell>
          <cell r="AC61">
            <v>3</v>
          </cell>
          <cell r="AE61">
            <v>1</v>
          </cell>
          <cell r="AF61">
            <v>2</v>
          </cell>
          <cell r="AG61">
            <v>2</v>
          </cell>
          <cell r="AI61">
            <v>1</v>
          </cell>
          <cell r="AJ61">
            <v>11</v>
          </cell>
        </row>
        <row r="62">
          <cell r="G62" t="str">
            <v>105487-P.S.R. CAÑAS UNO</v>
          </cell>
          <cell r="M62">
            <v>11</v>
          </cell>
          <cell r="N62">
            <v>3</v>
          </cell>
          <cell r="O62">
            <v>3</v>
          </cell>
          <cell r="P62">
            <v>1</v>
          </cell>
          <cell r="Q62">
            <v>18</v>
          </cell>
          <cell r="Z62" t="str">
            <v>105501-P.S.R. ARBOLEDA GRANDE</v>
          </cell>
          <cell r="AA62">
            <v>2</v>
          </cell>
          <cell r="AB62">
            <v>3</v>
          </cell>
          <cell r="AF62">
            <v>1</v>
          </cell>
          <cell r="AG62">
            <v>1</v>
          </cell>
          <cell r="AH62">
            <v>1</v>
          </cell>
          <cell r="AI62">
            <v>4</v>
          </cell>
          <cell r="AJ62">
            <v>12</v>
          </cell>
        </row>
        <row r="63">
          <cell r="G63" t="str">
            <v>105496-P.S.R. PINTACURA SUR</v>
          </cell>
          <cell r="M63">
            <v>1</v>
          </cell>
          <cell r="Q63">
            <v>1</v>
          </cell>
          <cell r="Z63" t="str">
            <v>04301-OVALLE</v>
          </cell>
          <cell r="AA63">
            <v>36</v>
          </cell>
          <cell r="AB63">
            <v>36</v>
          </cell>
          <cell r="AC63">
            <v>39</v>
          </cell>
          <cell r="AD63">
            <v>49</v>
          </cell>
          <cell r="AE63">
            <v>16</v>
          </cell>
          <cell r="AF63">
            <v>65</v>
          </cell>
          <cell r="AG63">
            <v>32</v>
          </cell>
          <cell r="AH63">
            <v>21</v>
          </cell>
          <cell r="AI63">
            <v>13</v>
          </cell>
          <cell r="AJ63">
            <v>307</v>
          </cell>
        </row>
        <row r="64">
          <cell r="G64" t="str">
            <v>105504-P.S.R. SOCAVON</v>
          </cell>
          <cell r="M64">
            <v>4</v>
          </cell>
          <cell r="Q64">
            <v>4</v>
          </cell>
          <cell r="Z64" t="str">
            <v>105315-CES. RURAL C. DE TAMAYA</v>
          </cell>
          <cell r="AB64">
            <v>1</v>
          </cell>
          <cell r="AJ64">
            <v>1</v>
          </cell>
        </row>
        <row r="65">
          <cell r="G65" t="str">
            <v>04202-CANELA</v>
          </cell>
          <cell r="I65">
            <v>18</v>
          </cell>
          <cell r="J65">
            <v>9</v>
          </cell>
          <cell r="K65">
            <v>16</v>
          </cell>
          <cell r="M65">
            <v>24</v>
          </cell>
          <cell r="O65">
            <v>56</v>
          </cell>
          <cell r="P65">
            <v>42</v>
          </cell>
          <cell r="Q65">
            <v>165</v>
          </cell>
          <cell r="Z65" t="str">
            <v>105317-CES. JORGE JORDAN D.</v>
          </cell>
          <cell r="AA65">
            <v>3</v>
          </cell>
          <cell r="AC65">
            <v>4</v>
          </cell>
          <cell r="AD65">
            <v>3</v>
          </cell>
          <cell r="AE65">
            <v>6</v>
          </cell>
          <cell r="AF65">
            <v>2</v>
          </cell>
          <cell r="AG65">
            <v>2</v>
          </cell>
          <cell r="AH65">
            <v>15</v>
          </cell>
          <cell r="AI65">
            <v>6</v>
          </cell>
          <cell r="AJ65">
            <v>41</v>
          </cell>
        </row>
        <row r="66">
          <cell r="G66" t="str">
            <v>105309-CES. RURAL CANELA</v>
          </cell>
          <cell r="I66">
            <v>15</v>
          </cell>
          <cell r="J66">
            <v>6</v>
          </cell>
          <cell r="K66">
            <v>8</v>
          </cell>
          <cell r="M66">
            <v>15</v>
          </cell>
          <cell r="O66">
            <v>30</v>
          </cell>
          <cell r="P66">
            <v>22</v>
          </cell>
          <cell r="Q66">
            <v>96</v>
          </cell>
          <cell r="Z66" t="str">
            <v>105322-CES. MARCOS MACUADA</v>
          </cell>
          <cell r="AB66">
            <v>2</v>
          </cell>
          <cell r="AC66">
            <v>22</v>
          </cell>
          <cell r="AD66">
            <v>40</v>
          </cell>
          <cell r="AE66">
            <v>2</v>
          </cell>
          <cell r="AF66">
            <v>58</v>
          </cell>
          <cell r="AG66">
            <v>28</v>
          </cell>
          <cell r="AH66">
            <v>1</v>
          </cell>
          <cell r="AI66">
            <v>3</v>
          </cell>
          <cell r="AJ66">
            <v>156</v>
          </cell>
        </row>
        <row r="67">
          <cell r="G67" t="str">
            <v>105450-P.S.R. MINCHA NORTE            </v>
          </cell>
          <cell r="O67">
            <v>10</v>
          </cell>
          <cell r="P67">
            <v>5</v>
          </cell>
          <cell r="Q67">
            <v>15</v>
          </cell>
          <cell r="Z67" t="str">
            <v>105324-CES. SOTAQUI</v>
          </cell>
          <cell r="AA67">
            <v>8</v>
          </cell>
          <cell r="AB67">
            <v>3</v>
          </cell>
          <cell r="AC67">
            <v>8</v>
          </cell>
          <cell r="AD67">
            <v>1</v>
          </cell>
          <cell r="AE67">
            <v>3</v>
          </cell>
          <cell r="AF67">
            <v>3</v>
          </cell>
          <cell r="AH67">
            <v>2</v>
          </cell>
          <cell r="AJ67">
            <v>28</v>
          </cell>
        </row>
        <row r="68">
          <cell r="G68" t="str">
            <v>105451-P.S.R. AGUA FRIA</v>
          </cell>
          <cell r="I68">
            <v>3</v>
          </cell>
          <cell r="K68">
            <v>3</v>
          </cell>
          <cell r="O68">
            <v>5</v>
          </cell>
          <cell r="Q68">
            <v>11</v>
          </cell>
          <cell r="Z68" t="str">
            <v>105416-P.S.R. CAMARICO                  </v>
          </cell>
          <cell r="AB68">
            <v>4</v>
          </cell>
          <cell r="AC68">
            <v>2</v>
          </cell>
          <cell r="AJ68">
            <v>6</v>
          </cell>
        </row>
        <row r="69">
          <cell r="G69" t="str">
            <v>105482-P.S.R. CANELA ALTA</v>
          </cell>
          <cell r="M69">
            <v>7</v>
          </cell>
          <cell r="O69">
            <v>2</v>
          </cell>
          <cell r="P69">
            <v>2</v>
          </cell>
          <cell r="Q69">
            <v>11</v>
          </cell>
          <cell r="Z69" t="str">
            <v>105420-P.S.R. LIMARI</v>
          </cell>
          <cell r="AC69">
            <v>1</v>
          </cell>
          <cell r="AD69">
            <v>3</v>
          </cell>
          <cell r="AJ69">
            <v>4</v>
          </cell>
        </row>
        <row r="70">
          <cell r="G70" t="str">
            <v>105484-P.S.R. HUENTELAUQUEN</v>
          </cell>
          <cell r="J70">
            <v>2</v>
          </cell>
          <cell r="K70">
            <v>4</v>
          </cell>
          <cell r="O70">
            <v>3</v>
          </cell>
          <cell r="P70">
            <v>3</v>
          </cell>
          <cell r="Q70">
            <v>12</v>
          </cell>
          <cell r="Z70" t="str">
            <v>105439-P.S.R. CERRO BLANCO</v>
          </cell>
          <cell r="AE70">
            <v>1</v>
          </cell>
          <cell r="AJ70">
            <v>1</v>
          </cell>
        </row>
        <row r="71">
          <cell r="G71" t="str">
            <v>105488-P.S.R. ESPIRITU SANTO</v>
          </cell>
          <cell r="K71">
            <v>1</v>
          </cell>
          <cell r="O71">
            <v>3</v>
          </cell>
          <cell r="Q71">
            <v>4</v>
          </cell>
          <cell r="Z71" t="str">
            <v>105507-P.S.R. HUAMALATA</v>
          </cell>
          <cell r="AB71">
            <v>3</v>
          </cell>
          <cell r="AE71">
            <v>2</v>
          </cell>
          <cell r="AJ71">
            <v>5</v>
          </cell>
        </row>
        <row r="72">
          <cell r="G72" t="str">
            <v>105493-P.S.R. MINCHA SUR</v>
          </cell>
          <cell r="J72">
            <v>1</v>
          </cell>
          <cell r="Q72">
            <v>1</v>
          </cell>
          <cell r="Z72" t="str">
            <v>105722-CECOF SAN JOSE DE LA DEHESA</v>
          </cell>
          <cell r="AA72">
            <v>2</v>
          </cell>
          <cell r="AC72">
            <v>1</v>
          </cell>
          <cell r="AD72">
            <v>1</v>
          </cell>
          <cell r="AE72">
            <v>2</v>
          </cell>
          <cell r="AF72">
            <v>1</v>
          </cell>
          <cell r="AG72">
            <v>2</v>
          </cell>
          <cell r="AH72">
            <v>2</v>
          </cell>
          <cell r="AJ72">
            <v>11</v>
          </cell>
        </row>
        <row r="73">
          <cell r="G73" t="str">
            <v>105497-P.S.R. JABONERIA</v>
          </cell>
          <cell r="O73">
            <v>3</v>
          </cell>
          <cell r="P73">
            <v>4</v>
          </cell>
          <cell r="Q73">
            <v>7</v>
          </cell>
          <cell r="Z73" t="str">
            <v>105723-CECOF LIMARI</v>
          </cell>
          <cell r="AA73">
            <v>23</v>
          </cell>
          <cell r="AB73">
            <v>23</v>
          </cell>
          <cell r="AC73">
            <v>1</v>
          </cell>
          <cell r="AD73">
            <v>1</v>
          </cell>
          <cell r="AF73">
            <v>1</v>
          </cell>
          <cell r="AH73">
            <v>1</v>
          </cell>
          <cell r="AI73">
            <v>4</v>
          </cell>
          <cell r="AJ73">
            <v>54</v>
          </cell>
        </row>
        <row r="74">
          <cell r="G74" t="str">
            <v>105498-P.S.R. QUEBRADA DE LINARES</v>
          </cell>
          <cell r="M74">
            <v>2</v>
          </cell>
          <cell r="P74">
            <v>6</v>
          </cell>
          <cell r="Q74">
            <v>8</v>
          </cell>
          <cell r="Z74" t="str">
            <v>04302-COMBARBALÁ</v>
          </cell>
          <cell r="AA74">
            <v>4</v>
          </cell>
          <cell r="AB74">
            <v>1</v>
          </cell>
          <cell r="AC74">
            <v>1</v>
          </cell>
          <cell r="AD74">
            <v>2</v>
          </cell>
          <cell r="AE74">
            <v>1</v>
          </cell>
          <cell r="AF74">
            <v>9</v>
          </cell>
          <cell r="AG74">
            <v>7</v>
          </cell>
          <cell r="AH74">
            <v>4</v>
          </cell>
          <cell r="AI74">
            <v>6</v>
          </cell>
          <cell r="AJ74">
            <v>35</v>
          </cell>
        </row>
        <row r="75">
          <cell r="G75" t="str">
            <v>04203-LOS VILOS</v>
          </cell>
          <cell r="H75">
            <v>31</v>
          </cell>
          <cell r="I75">
            <v>54</v>
          </cell>
          <cell r="J75">
            <v>43</v>
          </cell>
          <cell r="K75">
            <v>49</v>
          </cell>
          <cell r="L75">
            <v>52</v>
          </cell>
          <cell r="M75">
            <v>42</v>
          </cell>
          <cell r="N75">
            <v>18</v>
          </cell>
          <cell r="O75">
            <v>19</v>
          </cell>
          <cell r="P75">
            <v>27</v>
          </cell>
          <cell r="Q75">
            <v>335</v>
          </cell>
          <cell r="Z75" t="str">
            <v>105105-HOSPITAL COMBARBALA</v>
          </cell>
          <cell r="AA75">
            <v>4</v>
          </cell>
          <cell r="AB75">
            <v>1</v>
          </cell>
          <cell r="AC75">
            <v>1</v>
          </cell>
          <cell r="AD75">
            <v>2</v>
          </cell>
          <cell r="AE75">
            <v>1</v>
          </cell>
          <cell r="AF75">
            <v>6</v>
          </cell>
          <cell r="AG75">
            <v>5</v>
          </cell>
          <cell r="AH75">
            <v>4</v>
          </cell>
          <cell r="AI75">
            <v>5</v>
          </cell>
          <cell r="AJ75">
            <v>29</v>
          </cell>
        </row>
        <row r="76">
          <cell r="G76" t="str">
            <v>105108-HOSPITAL LOS VILOS</v>
          </cell>
          <cell r="H76">
            <v>27</v>
          </cell>
          <cell r="I76">
            <v>53</v>
          </cell>
          <cell r="J76">
            <v>42</v>
          </cell>
          <cell r="K76">
            <v>43</v>
          </cell>
          <cell r="L76">
            <v>51</v>
          </cell>
          <cell r="M76">
            <v>39</v>
          </cell>
          <cell r="N76">
            <v>15</v>
          </cell>
          <cell r="O76">
            <v>17</v>
          </cell>
          <cell r="P76">
            <v>27</v>
          </cell>
          <cell r="Q76">
            <v>314</v>
          </cell>
          <cell r="Z76" t="str">
            <v>105441-P.S.R. MANQUEHUA</v>
          </cell>
          <cell r="AF76">
            <v>1</v>
          </cell>
          <cell r="AJ76">
            <v>1</v>
          </cell>
        </row>
        <row r="77">
          <cell r="G77" t="str">
            <v>105478-P.S.R. CAIMANES                   </v>
          </cell>
          <cell r="H77">
            <v>1</v>
          </cell>
          <cell r="J77">
            <v>1</v>
          </cell>
          <cell r="K77">
            <v>3</v>
          </cell>
          <cell r="L77">
            <v>1</v>
          </cell>
          <cell r="M77">
            <v>3</v>
          </cell>
          <cell r="N77">
            <v>2</v>
          </cell>
          <cell r="O77">
            <v>2</v>
          </cell>
          <cell r="Q77">
            <v>13</v>
          </cell>
          <cell r="Z77" t="str">
            <v>105462-P.S.R. EL SAUCE</v>
          </cell>
          <cell r="AF77">
            <v>1</v>
          </cell>
          <cell r="AJ77">
            <v>1</v>
          </cell>
        </row>
        <row r="78">
          <cell r="G78" t="str">
            <v>105479-P.S.R. GUANGUALI</v>
          </cell>
          <cell r="H78">
            <v>1</v>
          </cell>
          <cell r="Q78">
            <v>1</v>
          </cell>
          <cell r="Z78" t="str">
            <v>105465-P.S.R. RAMADILLA</v>
          </cell>
          <cell r="AG78">
            <v>2</v>
          </cell>
          <cell r="AJ78">
            <v>2</v>
          </cell>
        </row>
        <row r="79">
          <cell r="G79" t="str">
            <v>105480-P.S.R. QUILIMARI</v>
          </cell>
          <cell r="H79">
            <v>2</v>
          </cell>
          <cell r="I79">
            <v>1</v>
          </cell>
          <cell r="K79">
            <v>3</v>
          </cell>
          <cell r="N79">
            <v>1</v>
          </cell>
          <cell r="Q79">
            <v>7</v>
          </cell>
          <cell r="Z79" t="str">
            <v>105466-P.S.R. VALLE HERMOSO</v>
          </cell>
          <cell r="AI79">
            <v>1</v>
          </cell>
          <cell r="AJ79">
            <v>1</v>
          </cell>
        </row>
        <row r="80">
          <cell r="G80" t="str">
            <v>04204-SALAMANCA</v>
          </cell>
          <cell r="H80">
            <v>60</v>
          </cell>
          <cell r="I80">
            <v>39</v>
          </cell>
          <cell r="J80">
            <v>19</v>
          </cell>
          <cell r="K80">
            <v>30</v>
          </cell>
          <cell r="L80">
            <v>149</v>
          </cell>
          <cell r="M80">
            <v>47</v>
          </cell>
          <cell r="N80">
            <v>58</v>
          </cell>
          <cell r="O80">
            <v>50</v>
          </cell>
          <cell r="P80">
            <v>26</v>
          </cell>
          <cell r="Q80">
            <v>478</v>
          </cell>
          <cell r="Z80" t="str">
            <v>105490-P.S.R. EL DURAZNO</v>
          </cell>
          <cell r="AF80">
            <v>1</v>
          </cell>
          <cell r="AJ80">
            <v>1</v>
          </cell>
        </row>
        <row r="81">
          <cell r="G81" t="str">
            <v>105104-HOSPITAL SALAMANCA</v>
          </cell>
          <cell r="L81">
            <v>127</v>
          </cell>
          <cell r="M81">
            <v>20</v>
          </cell>
          <cell r="N81">
            <v>17</v>
          </cell>
          <cell r="O81">
            <v>38</v>
          </cell>
          <cell r="P81">
            <v>17</v>
          </cell>
          <cell r="Q81">
            <v>219</v>
          </cell>
          <cell r="Z81" t="str">
            <v>04303-MONTE PATRIA</v>
          </cell>
          <cell r="AA81">
            <v>8</v>
          </cell>
          <cell r="AB81">
            <v>5</v>
          </cell>
          <cell r="AC81">
            <v>12</v>
          </cell>
          <cell r="AD81">
            <v>7</v>
          </cell>
          <cell r="AE81">
            <v>6</v>
          </cell>
          <cell r="AF81">
            <v>6</v>
          </cell>
          <cell r="AG81">
            <v>27</v>
          </cell>
          <cell r="AH81">
            <v>18</v>
          </cell>
          <cell r="AI81">
            <v>7</v>
          </cell>
          <cell r="AJ81">
            <v>96</v>
          </cell>
        </row>
        <row r="82">
          <cell r="G82" t="str">
            <v>105452-P.S.R. CUNCUMEN                 </v>
          </cell>
          <cell r="H82">
            <v>43</v>
          </cell>
          <cell r="I82">
            <v>26</v>
          </cell>
          <cell r="J82">
            <v>9</v>
          </cell>
          <cell r="K82">
            <v>13</v>
          </cell>
          <cell r="L82">
            <v>13</v>
          </cell>
          <cell r="M82">
            <v>20</v>
          </cell>
          <cell r="N82">
            <v>18</v>
          </cell>
          <cell r="O82">
            <v>5</v>
          </cell>
          <cell r="P82">
            <v>3</v>
          </cell>
          <cell r="Q82">
            <v>150</v>
          </cell>
          <cell r="Z82" t="str">
            <v>105307-CES. RURAL MONTE PATRIA</v>
          </cell>
          <cell r="AA82">
            <v>4</v>
          </cell>
          <cell r="AB82">
            <v>1</v>
          </cell>
          <cell r="AC82">
            <v>3</v>
          </cell>
          <cell r="AF82">
            <v>4</v>
          </cell>
          <cell r="AG82">
            <v>8</v>
          </cell>
          <cell r="AH82">
            <v>4</v>
          </cell>
          <cell r="AI82">
            <v>5</v>
          </cell>
          <cell r="AJ82">
            <v>29</v>
          </cell>
        </row>
        <row r="83">
          <cell r="G83" t="str">
            <v>105453-P.S.R. TRANQUILLA</v>
          </cell>
          <cell r="I83">
            <v>1</v>
          </cell>
          <cell r="J83">
            <v>2</v>
          </cell>
          <cell r="L83">
            <v>2</v>
          </cell>
          <cell r="M83">
            <v>1</v>
          </cell>
          <cell r="N83">
            <v>2</v>
          </cell>
          <cell r="Q83">
            <v>8</v>
          </cell>
          <cell r="Z83" t="str">
            <v>105311-CES. RURAL CHAÑARAL ALTO</v>
          </cell>
          <cell r="AC83">
            <v>6</v>
          </cell>
          <cell r="AH83">
            <v>2</v>
          </cell>
          <cell r="AJ83">
            <v>8</v>
          </cell>
        </row>
        <row r="84">
          <cell r="G84" t="str">
            <v>105454-P.S.R. CUNLAGUA</v>
          </cell>
          <cell r="H84">
            <v>1</v>
          </cell>
          <cell r="K84">
            <v>3</v>
          </cell>
          <cell r="N84">
            <v>0</v>
          </cell>
          <cell r="Q84">
            <v>4</v>
          </cell>
          <cell r="Z84" t="str">
            <v>105312-CES. RURAL CAREN</v>
          </cell>
          <cell r="AH84">
            <v>2</v>
          </cell>
          <cell r="AJ84">
            <v>2</v>
          </cell>
        </row>
        <row r="85">
          <cell r="G85" t="str">
            <v>105455-P.S.R. CHILLEPIN</v>
          </cell>
          <cell r="H85">
            <v>7</v>
          </cell>
          <cell r="I85">
            <v>4</v>
          </cell>
          <cell r="K85">
            <v>2</v>
          </cell>
          <cell r="L85">
            <v>3</v>
          </cell>
          <cell r="M85">
            <v>1</v>
          </cell>
          <cell r="O85">
            <v>1</v>
          </cell>
          <cell r="P85">
            <v>1</v>
          </cell>
          <cell r="Q85">
            <v>19</v>
          </cell>
          <cell r="Z85" t="str">
            <v>105318-CES. RURAL EL PALQUI</v>
          </cell>
          <cell r="AA85">
            <v>3</v>
          </cell>
          <cell r="AB85">
            <v>3</v>
          </cell>
          <cell r="AC85">
            <v>2</v>
          </cell>
          <cell r="AD85">
            <v>2</v>
          </cell>
          <cell r="AE85">
            <v>6</v>
          </cell>
          <cell r="AF85">
            <v>1</v>
          </cell>
          <cell r="AG85">
            <v>15</v>
          </cell>
          <cell r="AH85">
            <v>9</v>
          </cell>
          <cell r="AI85">
            <v>2</v>
          </cell>
          <cell r="AJ85">
            <v>43</v>
          </cell>
        </row>
        <row r="86">
          <cell r="G86" t="str">
            <v>105456-P.S.R. LLIMPO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2</v>
          </cell>
          <cell r="P86">
            <v>1</v>
          </cell>
          <cell r="Q86">
            <v>10</v>
          </cell>
          <cell r="Z86" t="str">
            <v>105425-P.S.R. CHILECITO</v>
          </cell>
          <cell r="AA86">
            <v>1</v>
          </cell>
          <cell r="AD86">
            <v>4</v>
          </cell>
          <cell r="AJ86">
            <v>5</v>
          </cell>
        </row>
        <row r="87">
          <cell r="G87" t="str">
            <v>105457-P.S.R. SAN AGUSTIN</v>
          </cell>
          <cell r="H87">
            <v>4</v>
          </cell>
          <cell r="I87">
            <v>3</v>
          </cell>
          <cell r="J87">
            <v>4</v>
          </cell>
          <cell r="K87">
            <v>1</v>
          </cell>
          <cell r="L87">
            <v>1</v>
          </cell>
          <cell r="N87">
            <v>2</v>
          </cell>
          <cell r="Q87">
            <v>15</v>
          </cell>
          <cell r="Z87" t="str">
            <v>105427-P.S.R. HACIENDA VALDIVIA</v>
          </cell>
          <cell r="AC87">
            <v>1</v>
          </cell>
          <cell r="AG87">
            <v>2</v>
          </cell>
          <cell r="AJ87">
            <v>3</v>
          </cell>
        </row>
        <row r="88">
          <cell r="G88" t="str">
            <v>105458-P.S.R. TAHUINCO</v>
          </cell>
          <cell r="H88">
            <v>3</v>
          </cell>
          <cell r="K88">
            <v>2</v>
          </cell>
          <cell r="N88">
            <v>3</v>
          </cell>
          <cell r="O88">
            <v>1</v>
          </cell>
          <cell r="P88">
            <v>4</v>
          </cell>
          <cell r="Q88">
            <v>13</v>
          </cell>
          <cell r="Z88" t="str">
            <v>105430-P.S.R. MIALQUI</v>
          </cell>
          <cell r="AD88">
            <v>1</v>
          </cell>
          <cell r="AJ88">
            <v>1</v>
          </cell>
        </row>
        <row r="89">
          <cell r="G89" t="str">
            <v>105491-P.S.R. QUELEN BAJO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2</v>
          </cell>
          <cell r="Q89">
            <v>7</v>
          </cell>
          <cell r="Z89" t="str">
            <v>105432-P.S.R. RAPEL</v>
          </cell>
          <cell r="AB89">
            <v>1</v>
          </cell>
          <cell r="AF89">
            <v>1</v>
          </cell>
          <cell r="AG89">
            <v>2</v>
          </cell>
          <cell r="AJ89">
            <v>4</v>
          </cell>
        </row>
        <row r="90">
          <cell r="G90" t="str">
            <v>105492-P.S.R. CAMISA</v>
          </cell>
          <cell r="I90">
            <v>3</v>
          </cell>
          <cell r="J90">
            <v>2</v>
          </cell>
          <cell r="K90">
            <v>3</v>
          </cell>
          <cell r="M90">
            <v>1</v>
          </cell>
          <cell r="N90">
            <v>9</v>
          </cell>
          <cell r="Q90">
            <v>18</v>
          </cell>
          <cell r="Z90" t="str">
            <v>105435-P.S.R. TULAHUEN</v>
          </cell>
          <cell r="AH90">
            <v>1</v>
          </cell>
          <cell r="AJ90">
            <v>1</v>
          </cell>
        </row>
        <row r="91">
          <cell r="G91" t="str">
            <v>105501-P.S.R. ARBOLEDA GRANDE</v>
          </cell>
          <cell r="H91">
            <v>1</v>
          </cell>
          <cell r="K91">
            <v>4</v>
          </cell>
          <cell r="L91">
            <v>1</v>
          </cell>
          <cell r="M91">
            <v>2</v>
          </cell>
          <cell r="N91">
            <v>4</v>
          </cell>
          <cell r="O91">
            <v>3</v>
          </cell>
          <cell r="Q91">
            <v>15</v>
          </cell>
          <cell r="Z91" t="str">
            <v>04304-PUNITAQUI</v>
          </cell>
          <cell r="AB91">
            <v>1</v>
          </cell>
          <cell r="AC91">
            <v>1</v>
          </cell>
          <cell r="AE91">
            <v>5</v>
          </cell>
          <cell r="AF91">
            <v>28</v>
          </cell>
          <cell r="AG91">
            <v>3</v>
          </cell>
          <cell r="AJ91">
            <v>38</v>
          </cell>
        </row>
        <row r="92">
          <cell r="G92" t="str">
            <v>04301-OVALLE</v>
          </cell>
          <cell r="H92">
            <v>163</v>
          </cell>
          <cell r="I92">
            <v>183</v>
          </cell>
          <cell r="J92">
            <v>135</v>
          </cell>
          <cell r="K92">
            <v>161</v>
          </cell>
          <cell r="L92">
            <v>192</v>
          </cell>
          <cell r="M92">
            <v>155</v>
          </cell>
          <cell r="N92">
            <v>132</v>
          </cell>
          <cell r="O92">
            <v>177</v>
          </cell>
          <cell r="P92">
            <v>92</v>
          </cell>
          <cell r="Q92">
            <v>1390</v>
          </cell>
          <cell r="Z92" t="str">
            <v>105308-CES. RURAL PUNITAQUI</v>
          </cell>
          <cell r="AB92">
            <v>1</v>
          </cell>
          <cell r="AC92">
            <v>1</v>
          </cell>
          <cell r="AE92">
            <v>5</v>
          </cell>
          <cell r="AF92">
            <v>28</v>
          </cell>
          <cell r="AG92">
            <v>3</v>
          </cell>
          <cell r="AJ92">
            <v>38</v>
          </cell>
        </row>
        <row r="93">
          <cell r="G93" t="str">
            <v>105315-CES. RURAL C. DE TAMAYA</v>
          </cell>
          <cell r="I93">
            <v>12</v>
          </cell>
          <cell r="K93">
            <v>15</v>
          </cell>
          <cell r="L93">
            <v>4</v>
          </cell>
          <cell r="Q93">
            <v>31</v>
          </cell>
          <cell r="Z93" t="str">
            <v>04305-RIO HURATDO</v>
          </cell>
          <cell r="AH93">
            <v>4</v>
          </cell>
          <cell r="AI93">
            <v>4</v>
          </cell>
          <cell r="AJ93">
            <v>8</v>
          </cell>
        </row>
        <row r="94">
          <cell r="G94" t="str">
            <v>105317-CES. JORGE JORDAN D.</v>
          </cell>
          <cell r="H94">
            <v>63</v>
          </cell>
          <cell r="I94">
            <v>33</v>
          </cell>
          <cell r="J94">
            <v>42</v>
          </cell>
          <cell r="K94">
            <v>38</v>
          </cell>
          <cell r="L94">
            <v>59</v>
          </cell>
          <cell r="M94">
            <v>29</v>
          </cell>
          <cell r="N94">
            <v>28</v>
          </cell>
          <cell r="O94">
            <v>57</v>
          </cell>
          <cell r="P94">
            <v>25</v>
          </cell>
          <cell r="Q94">
            <v>374</v>
          </cell>
          <cell r="Z94" t="str">
            <v>105413-P.S.R. SAMO ALTO</v>
          </cell>
          <cell r="AH94">
            <v>4</v>
          </cell>
          <cell r="AI94">
            <v>4</v>
          </cell>
          <cell r="AJ94">
            <v>8</v>
          </cell>
        </row>
        <row r="95">
          <cell r="G95" t="str">
            <v>105322-CES. MARCOS MACUADA</v>
          </cell>
          <cell r="H95">
            <v>59</v>
          </cell>
          <cell r="I95">
            <v>105</v>
          </cell>
          <cell r="J95">
            <v>60</v>
          </cell>
          <cell r="K95">
            <v>83</v>
          </cell>
          <cell r="L95">
            <v>90</v>
          </cell>
          <cell r="M95">
            <v>83</v>
          </cell>
          <cell r="N95">
            <v>81</v>
          </cell>
          <cell r="O95">
            <v>77</v>
          </cell>
          <cell r="P95">
            <v>54</v>
          </cell>
          <cell r="Q95">
            <v>692</v>
          </cell>
          <cell r="Z95" t="str">
            <v>Total general</v>
          </cell>
          <cell r="AA95">
            <v>211</v>
          </cell>
          <cell r="AB95">
            <v>222</v>
          </cell>
          <cell r="AC95">
            <v>191</v>
          </cell>
          <cell r="AD95">
            <v>201</v>
          </cell>
          <cell r="AE95">
            <v>279</v>
          </cell>
          <cell r="AF95">
            <v>361</v>
          </cell>
          <cell r="AG95">
            <v>208</v>
          </cell>
          <cell r="AH95">
            <v>270</v>
          </cell>
          <cell r="AI95">
            <v>136</v>
          </cell>
          <cell r="AJ95">
            <v>2079</v>
          </cell>
        </row>
        <row r="96">
          <cell r="G96" t="str">
            <v>105324-CES. SOTAQUI</v>
          </cell>
          <cell r="H96">
            <v>14</v>
          </cell>
          <cell r="I96">
            <v>13</v>
          </cell>
          <cell r="J96">
            <v>10</v>
          </cell>
          <cell r="K96">
            <v>8</v>
          </cell>
          <cell r="L96">
            <v>16</v>
          </cell>
          <cell r="M96">
            <v>22</v>
          </cell>
          <cell r="N96">
            <v>15</v>
          </cell>
          <cell r="O96">
            <v>16</v>
          </cell>
          <cell r="Q96">
            <v>114</v>
          </cell>
        </row>
        <row r="97">
          <cell r="G97" t="str">
            <v>105416-P.S.R. CAMARICO                  </v>
          </cell>
          <cell r="I97">
            <v>3</v>
          </cell>
          <cell r="J97">
            <v>4</v>
          </cell>
          <cell r="O97">
            <v>2</v>
          </cell>
          <cell r="Q97">
            <v>9</v>
          </cell>
        </row>
        <row r="98">
          <cell r="G98" t="str">
            <v>105417-P.S.R. ALCONES BAJOS</v>
          </cell>
          <cell r="K98">
            <v>2</v>
          </cell>
          <cell r="Q98">
            <v>2</v>
          </cell>
        </row>
        <row r="99">
          <cell r="G99" t="str">
            <v>105420-P.S.R. LIMARI</v>
          </cell>
          <cell r="I99">
            <v>2</v>
          </cell>
          <cell r="Q99">
            <v>2</v>
          </cell>
        </row>
        <row r="100">
          <cell r="G100" t="str">
            <v>105422-P.S.R. HORNILLOS</v>
          </cell>
          <cell r="I100">
            <v>1</v>
          </cell>
          <cell r="Q100">
            <v>1</v>
          </cell>
        </row>
        <row r="101">
          <cell r="G101" t="str">
            <v>105437-P.S.R. CHALINGA</v>
          </cell>
          <cell r="J101">
            <v>3</v>
          </cell>
          <cell r="Q101">
            <v>3</v>
          </cell>
        </row>
        <row r="102">
          <cell r="G102" t="str">
            <v>105439-P.S.R. CERRO BLANCO</v>
          </cell>
          <cell r="O102">
            <v>1</v>
          </cell>
          <cell r="Q102">
            <v>1</v>
          </cell>
        </row>
        <row r="103">
          <cell r="G103" t="str">
            <v>105507-P.S.R. HUAMALATA</v>
          </cell>
          <cell r="H103">
            <v>2</v>
          </cell>
          <cell r="I103">
            <v>3</v>
          </cell>
          <cell r="L103">
            <v>4</v>
          </cell>
          <cell r="Q103">
            <v>9</v>
          </cell>
        </row>
        <row r="104">
          <cell r="G104" t="str">
            <v>105510-P.S.R. RECOLETA</v>
          </cell>
          <cell r="I104">
            <v>2</v>
          </cell>
          <cell r="J104">
            <v>2</v>
          </cell>
          <cell r="L104">
            <v>5</v>
          </cell>
          <cell r="N104">
            <v>2</v>
          </cell>
          <cell r="Q104">
            <v>11</v>
          </cell>
        </row>
        <row r="105">
          <cell r="G105" t="str">
            <v>105722-CECOF SAN JOSE DE LA DEHESA</v>
          </cell>
          <cell r="H105">
            <v>15</v>
          </cell>
          <cell r="I105">
            <v>8</v>
          </cell>
          <cell r="J105">
            <v>11</v>
          </cell>
          <cell r="K105">
            <v>10</v>
          </cell>
          <cell r="L105">
            <v>6</v>
          </cell>
          <cell r="M105">
            <v>20</v>
          </cell>
          <cell r="N105">
            <v>6</v>
          </cell>
          <cell r="O105">
            <v>20</v>
          </cell>
          <cell r="P105">
            <v>4</v>
          </cell>
          <cell r="Q105">
            <v>100</v>
          </cell>
        </row>
        <row r="106">
          <cell r="G106" t="str">
            <v>105723-CECOF LIMARI</v>
          </cell>
          <cell r="H106">
            <v>10</v>
          </cell>
          <cell r="I106">
            <v>1</v>
          </cell>
          <cell r="J106">
            <v>3</v>
          </cell>
          <cell r="K106">
            <v>5</v>
          </cell>
          <cell r="L106">
            <v>8</v>
          </cell>
          <cell r="M106">
            <v>1</v>
          </cell>
          <cell r="O106">
            <v>4</v>
          </cell>
          <cell r="P106">
            <v>9</v>
          </cell>
          <cell r="Q106">
            <v>41</v>
          </cell>
        </row>
        <row r="107">
          <cell r="G107" t="str">
            <v>04302-COMBARBALÁ</v>
          </cell>
          <cell r="H107">
            <v>20</v>
          </cell>
          <cell r="I107">
            <v>9</v>
          </cell>
          <cell r="J107">
            <v>17</v>
          </cell>
          <cell r="K107">
            <v>12</v>
          </cell>
          <cell r="L107">
            <v>29</v>
          </cell>
          <cell r="M107">
            <v>35</v>
          </cell>
          <cell r="N107">
            <v>29</v>
          </cell>
          <cell r="O107">
            <v>32</v>
          </cell>
          <cell r="P107">
            <v>21</v>
          </cell>
          <cell r="Q107">
            <v>204</v>
          </cell>
        </row>
        <row r="108">
          <cell r="G108" t="str">
            <v>105105-HOSPITAL COMBARBALA</v>
          </cell>
          <cell r="H108">
            <v>20</v>
          </cell>
          <cell r="I108">
            <v>7</v>
          </cell>
          <cell r="J108">
            <v>16</v>
          </cell>
          <cell r="K108">
            <v>12</v>
          </cell>
          <cell r="L108">
            <v>29</v>
          </cell>
          <cell r="M108">
            <v>17</v>
          </cell>
          <cell r="N108">
            <v>25</v>
          </cell>
          <cell r="O108">
            <v>17</v>
          </cell>
          <cell r="P108">
            <v>13</v>
          </cell>
          <cell r="Q108">
            <v>156</v>
          </cell>
        </row>
        <row r="109">
          <cell r="G109" t="str">
            <v>105433-P.S.R. SAN LORENZO</v>
          </cell>
          <cell r="O109">
            <v>3</v>
          </cell>
          <cell r="Q109">
            <v>3</v>
          </cell>
        </row>
        <row r="110">
          <cell r="G110" t="str">
            <v>105434-P.S.R. SAN MARCOS</v>
          </cell>
          <cell r="M110">
            <v>2</v>
          </cell>
          <cell r="P110">
            <v>1</v>
          </cell>
          <cell r="Q110">
            <v>3</v>
          </cell>
        </row>
        <row r="111">
          <cell r="G111" t="str">
            <v>105441-P.S.R. MANQUEHUA</v>
          </cell>
          <cell r="I111">
            <v>1</v>
          </cell>
          <cell r="N111">
            <v>2</v>
          </cell>
          <cell r="O111">
            <v>1</v>
          </cell>
          <cell r="Q111">
            <v>4</v>
          </cell>
        </row>
        <row r="112">
          <cell r="G112" t="str">
            <v>105459-P.S.R. BARRANCAS                </v>
          </cell>
          <cell r="I112">
            <v>1</v>
          </cell>
          <cell r="M112">
            <v>1</v>
          </cell>
          <cell r="N112">
            <v>1</v>
          </cell>
          <cell r="P112">
            <v>2</v>
          </cell>
          <cell r="Q112">
            <v>5</v>
          </cell>
        </row>
        <row r="113">
          <cell r="G113" t="str">
            <v>105460-P.S.R. COGOTI 18</v>
          </cell>
          <cell r="M113">
            <v>2</v>
          </cell>
          <cell r="O113">
            <v>1</v>
          </cell>
          <cell r="P113">
            <v>1</v>
          </cell>
          <cell r="Q113">
            <v>4</v>
          </cell>
        </row>
        <row r="114">
          <cell r="G114" t="str">
            <v>105462-P.S.R. EL SAUCE</v>
          </cell>
          <cell r="J114">
            <v>1</v>
          </cell>
          <cell r="M114">
            <v>8</v>
          </cell>
          <cell r="O114">
            <v>2</v>
          </cell>
          <cell r="P114">
            <v>1</v>
          </cell>
          <cell r="Q114">
            <v>12</v>
          </cell>
        </row>
        <row r="115">
          <cell r="G115" t="str">
            <v>105463-P.S.R. QUILITAPIA</v>
          </cell>
          <cell r="M115">
            <v>1</v>
          </cell>
          <cell r="O115">
            <v>2</v>
          </cell>
          <cell r="Q115">
            <v>3</v>
          </cell>
        </row>
        <row r="116">
          <cell r="G116" t="str">
            <v>105464-P.S.R. LA LIGUA</v>
          </cell>
          <cell r="M116">
            <v>3</v>
          </cell>
          <cell r="N116">
            <v>1</v>
          </cell>
          <cell r="O116">
            <v>1</v>
          </cell>
          <cell r="Q116">
            <v>5</v>
          </cell>
        </row>
        <row r="117">
          <cell r="G117" t="str">
            <v>105465-P.S.R. RAMADILLA</v>
          </cell>
          <cell r="O117">
            <v>4</v>
          </cell>
          <cell r="P117">
            <v>1</v>
          </cell>
          <cell r="Q117">
            <v>5</v>
          </cell>
        </row>
        <row r="118">
          <cell r="G118" t="str">
            <v>105466-P.S.R. VALLE HERMOSO</v>
          </cell>
          <cell r="M118">
            <v>1</v>
          </cell>
          <cell r="O118">
            <v>1</v>
          </cell>
          <cell r="P118">
            <v>1</v>
          </cell>
          <cell r="Q118">
            <v>3</v>
          </cell>
        </row>
        <row r="119">
          <cell r="G119" t="str">
            <v>105490-P.S.R. EL DURAZNO</v>
          </cell>
          <cell r="P119">
            <v>1</v>
          </cell>
          <cell r="Q119">
            <v>1</v>
          </cell>
        </row>
        <row r="120">
          <cell r="G120" t="str">
            <v>04303-MONTE PATRIA</v>
          </cell>
          <cell r="H120">
            <v>31</v>
          </cell>
          <cell r="I120">
            <v>38</v>
          </cell>
          <cell r="J120">
            <v>40</v>
          </cell>
          <cell r="K120">
            <v>24</v>
          </cell>
          <cell r="L120">
            <v>19</v>
          </cell>
          <cell r="M120">
            <v>42</v>
          </cell>
          <cell r="N120">
            <v>42</v>
          </cell>
          <cell r="O120">
            <v>63</v>
          </cell>
          <cell r="P120">
            <v>33</v>
          </cell>
          <cell r="Q120">
            <v>332</v>
          </cell>
        </row>
        <row r="121">
          <cell r="G121" t="str">
            <v>105307-CES. RURAL MONTE PATRIA</v>
          </cell>
          <cell r="H121">
            <v>19</v>
          </cell>
          <cell r="I121">
            <v>11</v>
          </cell>
          <cell r="J121">
            <v>16</v>
          </cell>
          <cell r="K121">
            <v>13</v>
          </cell>
          <cell r="L121">
            <v>8</v>
          </cell>
          <cell r="M121">
            <v>19</v>
          </cell>
          <cell r="N121">
            <v>12</v>
          </cell>
          <cell r="O121">
            <v>7</v>
          </cell>
          <cell r="P121">
            <v>9</v>
          </cell>
          <cell r="Q121">
            <v>114</v>
          </cell>
        </row>
        <row r="122">
          <cell r="G122" t="str">
            <v>105311-CES. RURAL CHAÑARAL ALTO</v>
          </cell>
          <cell r="N122">
            <v>20</v>
          </cell>
          <cell r="O122">
            <v>20</v>
          </cell>
          <cell r="P122">
            <v>4</v>
          </cell>
          <cell r="Q122">
            <v>44</v>
          </cell>
        </row>
        <row r="123">
          <cell r="G123" t="str">
            <v>105312-CES. RURAL CAREN</v>
          </cell>
          <cell r="I123">
            <v>1</v>
          </cell>
          <cell r="J123">
            <v>1</v>
          </cell>
          <cell r="M123">
            <v>1</v>
          </cell>
          <cell r="O123">
            <v>8</v>
          </cell>
          <cell r="P123">
            <v>5</v>
          </cell>
          <cell r="Q123">
            <v>16</v>
          </cell>
        </row>
        <row r="124">
          <cell r="G124" t="str">
            <v>105318-CES. RURAL EL PALQUI</v>
          </cell>
          <cell r="H124">
            <v>6</v>
          </cell>
          <cell r="I124">
            <v>24</v>
          </cell>
          <cell r="J124">
            <v>18</v>
          </cell>
          <cell r="K124">
            <v>10</v>
          </cell>
          <cell r="L124">
            <v>7</v>
          </cell>
          <cell r="M124">
            <v>15</v>
          </cell>
          <cell r="N124">
            <v>7</v>
          </cell>
          <cell r="O124">
            <v>6</v>
          </cell>
          <cell r="P124">
            <v>3</v>
          </cell>
          <cell r="Q124">
            <v>96</v>
          </cell>
        </row>
        <row r="125">
          <cell r="G125" t="str">
            <v>105425-P.S.R. CHILECITO</v>
          </cell>
          <cell r="H125">
            <v>2</v>
          </cell>
          <cell r="J125">
            <v>2</v>
          </cell>
          <cell r="L125">
            <v>2</v>
          </cell>
          <cell r="M125">
            <v>2</v>
          </cell>
          <cell r="P125">
            <v>2</v>
          </cell>
          <cell r="Q125">
            <v>10</v>
          </cell>
        </row>
        <row r="126">
          <cell r="G126" t="str">
            <v>105427-P.S.R. HACIENDA VALDIVIA</v>
          </cell>
          <cell r="H126">
            <v>2</v>
          </cell>
          <cell r="N126">
            <v>1</v>
          </cell>
          <cell r="Q126">
            <v>3</v>
          </cell>
        </row>
        <row r="127">
          <cell r="G127" t="str">
            <v>105430-P.S.R. MIALQUI</v>
          </cell>
          <cell r="J127">
            <v>1</v>
          </cell>
          <cell r="K127">
            <v>1</v>
          </cell>
          <cell r="L127">
            <v>1</v>
          </cell>
          <cell r="M127">
            <v>2</v>
          </cell>
          <cell r="O127">
            <v>1</v>
          </cell>
          <cell r="P127">
            <v>3</v>
          </cell>
          <cell r="Q127">
            <v>9</v>
          </cell>
        </row>
        <row r="128">
          <cell r="G128" t="str">
            <v>105431-P.S.R. PEDREGAL</v>
          </cell>
          <cell r="O128">
            <v>9</v>
          </cell>
          <cell r="P128">
            <v>1</v>
          </cell>
          <cell r="Q128">
            <v>10</v>
          </cell>
        </row>
        <row r="129">
          <cell r="G129" t="str">
            <v>105432-P.S.R. RAPEL</v>
          </cell>
          <cell r="H129">
            <v>2</v>
          </cell>
          <cell r="I129">
            <v>2</v>
          </cell>
          <cell r="J129">
            <v>2</v>
          </cell>
          <cell r="L129">
            <v>1</v>
          </cell>
          <cell r="M129">
            <v>3</v>
          </cell>
          <cell r="N129">
            <v>2</v>
          </cell>
          <cell r="O129">
            <v>6</v>
          </cell>
          <cell r="Q129">
            <v>18</v>
          </cell>
        </row>
        <row r="130">
          <cell r="G130" t="str">
            <v>105435-P.S.R. TULAHUEN</v>
          </cell>
          <cell r="O130">
            <v>3</v>
          </cell>
          <cell r="P130">
            <v>4</v>
          </cell>
          <cell r="Q130">
            <v>7</v>
          </cell>
        </row>
        <row r="131">
          <cell r="G131" t="str">
            <v>105436-P.S.R. EL MAITEN</v>
          </cell>
          <cell r="O131">
            <v>3</v>
          </cell>
          <cell r="P131">
            <v>2</v>
          </cell>
          <cell r="Q131">
            <v>5</v>
          </cell>
        </row>
        <row r="132">
          <cell r="G132" t="str">
            <v>04304-PUNITAQUI</v>
          </cell>
          <cell r="H132">
            <v>22</v>
          </cell>
          <cell r="I132">
            <v>19</v>
          </cell>
          <cell r="J132">
            <v>32</v>
          </cell>
          <cell r="K132">
            <v>19</v>
          </cell>
          <cell r="L132">
            <v>29</v>
          </cell>
          <cell r="M132">
            <v>29</v>
          </cell>
          <cell r="N132">
            <v>8</v>
          </cell>
          <cell r="O132">
            <v>22</v>
          </cell>
          <cell r="P132">
            <v>17</v>
          </cell>
          <cell r="Q132">
            <v>197</v>
          </cell>
        </row>
        <row r="133">
          <cell r="G133" t="str">
            <v>105308-CES. RURAL PUNITAQUI</v>
          </cell>
          <cell r="H133">
            <v>22</v>
          </cell>
          <cell r="I133">
            <v>19</v>
          </cell>
          <cell r="J133">
            <v>32</v>
          </cell>
          <cell r="K133">
            <v>19</v>
          </cell>
          <cell r="L133">
            <v>29</v>
          </cell>
          <cell r="M133">
            <v>29</v>
          </cell>
          <cell r="N133">
            <v>8</v>
          </cell>
          <cell r="O133">
            <v>22</v>
          </cell>
          <cell r="P133">
            <v>17</v>
          </cell>
          <cell r="Q133">
            <v>197</v>
          </cell>
        </row>
        <row r="134">
          <cell r="G134" t="str">
            <v>04305-RIO HURATDO</v>
          </cell>
          <cell r="O134">
            <v>7</v>
          </cell>
          <cell r="Q134">
            <v>7</v>
          </cell>
        </row>
        <row r="135">
          <cell r="G135" t="str">
            <v>105310-CES. RURAL PICHASCA</v>
          </cell>
          <cell r="O135">
            <v>2</v>
          </cell>
          <cell r="Q135">
            <v>2</v>
          </cell>
        </row>
        <row r="136">
          <cell r="G136" t="str">
            <v>105413-P.S.R. SAMO ALTO</v>
          </cell>
          <cell r="O136">
            <v>4</v>
          </cell>
          <cell r="Q136">
            <v>4</v>
          </cell>
        </row>
        <row r="137">
          <cell r="G137" t="str">
            <v>105503-P.S.R. TABAQUEROS</v>
          </cell>
          <cell r="O137">
            <v>1</v>
          </cell>
          <cell r="Q137">
            <v>1</v>
          </cell>
        </row>
        <row r="138">
          <cell r="G138" t="str">
            <v>Total general</v>
          </cell>
          <cell r="H138">
            <v>1108</v>
          </cell>
          <cell r="I138">
            <v>966</v>
          </cell>
          <cell r="J138">
            <v>1061</v>
          </cell>
          <cell r="K138">
            <v>1047</v>
          </cell>
          <cell r="L138">
            <v>1182</v>
          </cell>
          <cell r="M138">
            <v>1208</v>
          </cell>
          <cell r="N138">
            <v>960</v>
          </cell>
          <cell r="O138">
            <v>1141</v>
          </cell>
          <cell r="P138">
            <v>923</v>
          </cell>
          <cell r="Q138">
            <v>9596</v>
          </cell>
        </row>
      </sheetData>
      <sheetData sheetId="23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 t="str">
            <v>Total general</v>
          </cell>
        </row>
        <row r="4">
          <cell r="G4" t="str">
            <v>04101-LA SERENA</v>
          </cell>
          <cell r="I4">
            <v>6</v>
          </cell>
          <cell r="J4">
            <v>56</v>
          </cell>
          <cell r="K4">
            <v>82</v>
          </cell>
          <cell r="L4">
            <v>145</v>
          </cell>
          <cell r="M4">
            <v>445</v>
          </cell>
          <cell r="N4">
            <v>31</v>
          </cell>
          <cell r="O4">
            <v>634</v>
          </cell>
          <cell r="P4">
            <v>115</v>
          </cell>
          <cell r="Q4">
            <v>1514</v>
          </cell>
        </row>
        <row r="5">
          <cell r="G5" t="str">
            <v>105300-CES. CARDENAL CARO</v>
          </cell>
          <cell r="L5">
            <v>12</v>
          </cell>
          <cell r="M5">
            <v>26</v>
          </cell>
          <cell r="N5">
            <v>11</v>
          </cell>
          <cell r="O5">
            <v>10</v>
          </cell>
          <cell r="Q5">
            <v>59</v>
          </cell>
        </row>
        <row r="6">
          <cell r="G6" t="str">
            <v>105301-CES. LAS COMPAÑIAS</v>
          </cell>
          <cell r="I6">
            <v>6</v>
          </cell>
          <cell r="J6">
            <v>13</v>
          </cell>
          <cell r="K6">
            <v>4</v>
          </cell>
          <cell r="L6">
            <v>5</v>
          </cell>
          <cell r="N6">
            <v>4</v>
          </cell>
          <cell r="P6">
            <v>20</v>
          </cell>
          <cell r="Q6">
            <v>52</v>
          </cell>
        </row>
        <row r="7">
          <cell r="G7" t="str">
            <v>105302-CES. PEDRO AGUIRRE C.</v>
          </cell>
          <cell r="J7">
            <v>3</v>
          </cell>
          <cell r="K7">
            <v>39</v>
          </cell>
          <cell r="L7">
            <v>18</v>
          </cell>
          <cell r="N7">
            <v>0</v>
          </cell>
          <cell r="Q7">
            <v>60</v>
          </cell>
        </row>
        <row r="8">
          <cell r="G8" t="str">
            <v>105313-CES. SCHAFFHAUSER</v>
          </cell>
          <cell r="K8">
            <v>25</v>
          </cell>
          <cell r="L8">
            <v>45</v>
          </cell>
          <cell r="M8">
            <v>350</v>
          </cell>
          <cell r="O8">
            <v>206</v>
          </cell>
          <cell r="P8">
            <v>91</v>
          </cell>
          <cell r="Q8">
            <v>717</v>
          </cell>
        </row>
        <row r="9">
          <cell r="G9" t="str">
            <v>105319-CES. CARDENAL R.S.H.</v>
          </cell>
          <cell r="J9">
            <v>26</v>
          </cell>
          <cell r="M9">
            <v>24</v>
          </cell>
          <cell r="N9">
            <v>0</v>
          </cell>
          <cell r="O9">
            <v>350</v>
          </cell>
          <cell r="Q9">
            <v>400</v>
          </cell>
        </row>
        <row r="10">
          <cell r="G10" t="str">
            <v>105325-CESFAM JUAN PABLO II</v>
          </cell>
          <cell r="J10">
            <v>14</v>
          </cell>
          <cell r="K10">
            <v>11</v>
          </cell>
          <cell r="L10">
            <v>35</v>
          </cell>
          <cell r="O10">
            <v>68</v>
          </cell>
          <cell r="P10">
            <v>0</v>
          </cell>
          <cell r="Q10">
            <v>128</v>
          </cell>
        </row>
        <row r="11">
          <cell r="G11" t="str">
            <v>105400-P.S.R. ALGARROBITO            </v>
          </cell>
          <cell r="M11">
            <v>28</v>
          </cell>
          <cell r="Q11">
            <v>28</v>
          </cell>
        </row>
        <row r="12">
          <cell r="G12" t="str">
            <v>105401-P.S.R. LAS ROJAS</v>
          </cell>
          <cell r="N12">
            <v>0</v>
          </cell>
          <cell r="Q12">
            <v>0</v>
          </cell>
        </row>
        <row r="13">
          <cell r="G13" t="str">
            <v>105402-P.S.R. EL ROMERO</v>
          </cell>
          <cell r="L13">
            <v>25</v>
          </cell>
          <cell r="M13">
            <v>9</v>
          </cell>
          <cell r="N13">
            <v>10</v>
          </cell>
          <cell r="Q13">
            <v>44</v>
          </cell>
        </row>
        <row r="14">
          <cell r="G14" t="str">
            <v>105700-CECOF VILLA EL INDIO</v>
          </cell>
          <cell r="K14">
            <v>1</v>
          </cell>
          <cell r="L14">
            <v>1</v>
          </cell>
          <cell r="M14">
            <v>6</v>
          </cell>
          <cell r="N14">
            <v>1</v>
          </cell>
          <cell r="Q14">
            <v>9</v>
          </cell>
        </row>
        <row r="15">
          <cell r="G15" t="str">
            <v>105701-CECOF VILLA ALEMANIA</v>
          </cell>
          <cell r="K15">
            <v>2</v>
          </cell>
          <cell r="L15">
            <v>4</v>
          </cell>
          <cell r="N15">
            <v>2</v>
          </cell>
          <cell r="P15">
            <v>1</v>
          </cell>
          <cell r="Q15">
            <v>9</v>
          </cell>
        </row>
        <row r="16">
          <cell r="G16" t="str">
            <v>105702-CECOF VILLA LAMBERT</v>
          </cell>
          <cell r="M16">
            <v>2</v>
          </cell>
          <cell r="N16">
            <v>3</v>
          </cell>
          <cell r="P16">
            <v>3</v>
          </cell>
          <cell r="Q16">
            <v>8</v>
          </cell>
        </row>
        <row r="17">
          <cell r="G17" t="str">
            <v>04102-COQUIMBO</v>
          </cell>
          <cell r="H17">
            <v>17</v>
          </cell>
          <cell r="I17">
            <v>29</v>
          </cell>
          <cell r="J17">
            <v>51</v>
          </cell>
          <cell r="K17">
            <v>183</v>
          </cell>
          <cell r="L17">
            <v>283</v>
          </cell>
          <cell r="M17">
            <v>159</v>
          </cell>
          <cell r="N17">
            <v>106</v>
          </cell>
          <cell r="O17">
            <v>385</v>
          </cell>
          <cell r="P17">
            <v>233</v>
          </cell>
          <cell r="Q17">
            <v>1446</v>
          </cell>
        </row>
        <row r="18">
          <cell r="G18" t="str">
            <v>105303-CES. SAN JUAN</v>
          </cell>
          <cell r="J18">
            <v>17</v>
          </cell>
          <cell r="K18">
            <v>19</v>
          </cell>
          <cell r="L18">
            <v>54</v>
          </cell>
          <cell r="M18">
            <v>36</v>
          </cell>
          <cell r="N18">
            <v>25</v>
          </cell>
          <cell r="O18">
            <v>99</v>
          </cell>
          <cell r="P18">
            <v>55</v>
          </cell>
          <cell r="Q18">
            <v>305</v>
          </cell>
        </row>
        <row r="19">
          <cell r="G19" t="str">
            <v>105304-CES. SANTA CECILIA</v>
          </cell>
          <cell r="H19">
            <v>12</v>
          </cell>
          <cell r="I19">
            <v>8</v>
          </cell>
          <cell r="J19">
            <v>3</v>
          </cell>
          <cell r="K19">
            <v>57</v>
          </cell>
          <cell r="L19">
            <v>40</v>
          </cell>
          <cell r="M19">
            <v>14</v>
          </cell>
          <cell r="N19">
            <v>19</v>
          </cell>
          <cell r="O19">
            <v>64</v>
          </cell>
          <cell r="P19">
            <v>57</v>
          </cell>
          <cell r="Q19">
            <v>274</v>
          </cell>
        </row>
        <row r="20">
          <cell r="G20" t="str">
            <v>105305-CES. TIERRAS BLANCAS</v>
          </cell>
          <cell r="I20">
            <v>18</v>
          </cell>
          <cell r="J20">
            <v>21</v>
          </cell>
          <cell r="K20">
            <v>44</v>
          </cell>
          <cell r="L20">
            <v>75</v>
          </cell>
          <cell r="M20">
            <v>55</v>
          </cell>
          <cell r="N20">
            <v>19</v>
          </cell>
          <cell r="O20">
            <v>68</v>
          </cell>
          <cell r="P20">
            <v>40</v>
          </cell>
          <cell r="Q20">
            <v>340</v>
          </cell>
        </row>
        <row r="21">
          <cell r="G21" t="str">
            <v>105321-CES. RURAL  TONGOY</v>
          </cell>
          <cell r="K21">
            <v>7</v>
          </cell>
          <cell r="L21">
            <v>11</v>
          </cell>
          <cell r="M21">
            <v>0</v>
          </cell>
          <cell r="O21">
            <v>7</v>
          </cell>
          <cell r="Q21">
            <v>25</v>
          </cell>
        </row>
        <row r="22">
          <cell r="G22" t="str">
            <v>105323-CES. DR. SERGIO AGUILAR</v>
          </cell>
          <cell r="H22">
            <v>5</v>
          </cell>
          <cell r="I22">
            <v>3</v>
          </cell>
          <cell r="J22">
            <v>5</v>
          </cell>
          <cell r="K22">
            <v>43</v>
          </cell>
          <cell r="L22">
            <v>32</v>
          </cell>
          <cell r="M22">
            <v>34</v>
          </cell>
          <cell r="N22">
            <v>29</v>
          </cell>
          <cell r="O22">
            <v>122</v>
          </cell>
          <cell r="P22">
            <v>71</v>
          </cell>
          <cell r="Q22">
            <v>344</v>
          </cell>
        </row>
        <row r="23">
          <cell r="G23" t="str">
            <v>105405-P.S.R. GUANAQUEROS</v>
          </cell>
          <cell r="L23">
            <v>28</v>
          </cell>
          <cell r="Q23">
            <v>28</v>
          </cell>
        </row>
        <row r="24">
          <cell r="G24" t="str">
            <v>105406-P.S.R. PAN DE AZUCAR</v>
          </cell>
          <cell r="K24">
            <v>7</v>
          </cell>
          <cell r="L24">
            <v>19</v>
          </cell>
          <cell r="M24">
            <v>11</v>
          </cell>
          <cell r="N24">
            <v>5</v>
          </cell>
          <cell r="O24">
            <v>11</v>
          </cell>
          <cell r="P24">
            <v>8</v>
          </cell>
          <cell r="Q24">
            <v>61</v>
          </cell>
        </row>
        <row r="25">
          <cell r="G25" t="str">
            <v>105705-CECOF EL ALBA</v>
          </cell>
          <cell r="J25">
            <v>5</v>
          </cell>
          <cell r="K25">
            <v>6</v>
          </cell>
          <cell r="L25">
            <v>24</v>
          </cell>
          <cell r="M25">
            <v>9</v>
          </cell>
          <cell r="N25">
            <v>9</v>
          </cell>
          <cell r="O25">
            <v>14</v>
          </cell>
          <cell r="P25">
            <v>2</v>
          </cell>
          <cell r="Q25">
            <v>69</v>
          </cell>
        </row>
        <row r="26">
          <cell r="G26" t="str">
            <v>04103-ANDACOLLO</v>
          </cell>
          <cell r="J26">
            <v>6</v>
          </cell>
          <cell r="K26">
            <v>36</v>
          </cell>
          <cell r="Q26">
            <v>42</v>
          </cell>
        </row>
        <row r="27">
          <cell r="G27" t="str">
            <v>105106-HOSPITAL ANDACOLLO</v>
          </cell>
          <cell r="J27">
            <v>6</v>
          </cell>
          <cell r="K27">
            <v>36</v>
          </cell>
          <cell r="Q27">
            <v>42</v>
          </cell>
        </row>
        <row r="28">
          <cell r="G28" t="str">
            <v>04104-LA HIGUERA</v>
          </cell>
          <cell r="N28">
            <v>13</v>
          </cell>
          <cell r="Q28">
            <v>13</v>
          </cell>
        </row>
        <row r="29">
          <cell r="G29" t="str">
            <v>105314-CES. LA HIGUERA</v>
          </cell>
          <cell r="N29">
            <v>8</v>
          </cell>
          <cell r="Q29">
            <v>8</v>
          </cell>
        </row>
        <row r="30">
          <cell r="G30" t="str">
            <v>105500-P.S.R. CALETA HORNOS        </v>
          </cell>
          <cell r="N30">
            <v>5</v>
          </cell>
          <cell r="Q30">
            <v>5</v>
          </cell>
        </row>
        <row r="31">
          <cell r="G31" t="str">
            <v>04105-PAIHUANO</v>
          </cell>
          <cell r="M31">
            <v>42</v>
          </cell>
          <cell r="N31">
            <v>4</v>
          </cell>
          <cell r="P31">
            <v>8</v>
          </cell>
          <cell r="Q31">
            <v>54</v>
          </cell>
        </row>
        <row r="32">
          <cell r="G32" t="str">
            <v>105306-CES. PAIHUANO</v>
          </cell>
          <cell r="M32">
            <v>42</v>
          </cell>
          <cell r="N32">
            <v>4</v>
          </cell>
          <cell r="P32">
            <v>8</v>
          </cell>
          <cell r="Q32">
            <v>54</v>
          </cell>
        </row>
        <row r="33">
          <cell r="G33" t="str">
            <v>04106-VICUÑA</v>
          </cell>
          <cell r="J33">
            <v>18</v>
          </cell>
          <cell r="K33">
            <v>19</v>
          </cell>
          <cell r="L33">
            <v>0</v>
          </cell>
          <cell r="M33">
            <v>38</v>
          </cell>
          <cell r="N33">
            <v>30</v>
          </cell>
          <cell r="O33">
            <v>20</v>
          </cell>
          <cell r="P33">
            <v>0</v>
          </cell>
          <cell r="Q33">
            <v>125</v>
          </cell>
        </row>
        <row r="34">
          <cell r="G34" t="str">
            <v>105467-P.S.R. DIAGUITAS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G35" t="str">
            <v>105468-P.S.R. EL MOLLE</v>
          </cell>
          <cell r="O35">
            <v>0</v>
          </cell>
          <cell r="P35">
            <v>0</v>
          </cell>
          <cell r="Q35">
            <v>0</v>
          </cell>
        </row>
        <row r="36">
          <cell r="G36" t="str">
            <v>105469-P.S.R. EL TAMBO</v>
          </cell>
          <cell r="L36">
            <v>0</v>
          </cell>
          <cell r="N36">
            <v>1</v>
          </cell>
          <cell r="O36">
            <v>0</v>
          </cell>
          <cell r="P36">
            <v>0</v>
          </cell>
          <cell r="Q36">
            <v>1</v>
          </cell>
        </row>
        <row r="37">
          <cell r="G37" t="str">
            <v>105471-P.S.R. PERALILLO</v>
          </cell>
          <cell r="M37">
            <v>12</v>
          </cell>
          <cell r="O37">
            <v>0</v>
          </cell>
          <cell r="P37">
            <v>0</v>
          </cell>
          <cell r="Q37">
            <v>12</v>
          </cell>
        </row>
        <row r="38">
          <cell r="G38" t="str">
            <v>105472-P.S.R. RIVADAVIA</v>
          </cell>
          <cell r="J38">
            <v>18</v>
          </cell>
          <cell r="K38">
            <v>19</v>
          </cell>
          <cell r="N38">
            <v>1</v>
          </cell>
          <cell r="O38">
            <v>0</v>
          </cell>
          <cell r="P38">
            <v>0</v>
          </cell>
          <cell r="Q38">
            <v>38</v>
          </cell>
        </row>
        <row r="39">
          <cell r="G39" t="str">
            <v>105473-P.S.R. TALCUNA</v>
          </cell>
          <cell r="M39">
            <v>26</v>
          </cell>
          <cell r="N39">
            <v>26</v>
          </cell>
          <cell r="O39">
            <v>19</v>
          </cell>
          <cell r="Q39">
            <v>71</v>
          </cell>
        </row>
        <row r="40">
          <cell r="G40" t="str">
            <v>105474-P.S.R. CHAPILCA</v>
          </cell>
          <cell r="O40">
            <v>0</v>
          </cell>
          <cell r="Q40">
            <v>0</v>
          </cell>
        </row>
        <row r="41">
          <cell r="G41" t="str">
            <v>105502-P.S.R. CALINGASTA</v>
          </cell>
          <cell r="L41">
            <v>0</v>
          </cell>
          <cell r="N41">
            <v>2</v>
          </cell>
          <cell r="O41">
            <v>1</v>
          </cell>
          <cell r="P41">
            <v>0</v>
          </cell>
          <cell r="Q41">
            <v>3</v>
          </cell>
        </row>
        <row r="42">
          <cell r="G42" t="str">
            <v>105509-P.S.R. GUALLIGUAICA</v>
          </cell>
          <cell r="O42">
            <v>0</v>
          </cell>
          <cell r="Q42">
            <v>0</v>
          </cell>
        </row>
        <row r="43">
          <cell r="G43" t="str">
            <v>04201-ILLAPEL</v>
          </cell>
          <cell r="L43">
            <v>9</v>
          </cell>
          <cell r="M43">
            <v>78</v>
          </cell>
          <cell r="N43">
            <v>2</v>
          </cell>
          <cell r="P43">
            <v>24</v>
          </cell>
          <cell r="Q43">
            <v>113</v>
          </cell>
        </row>
        <row r="44">
          <cell r="G44" t="str">
            <v>105326-CESFAM SAN RAFAEL</v>
          </cell>
          <cell r="L44">
            <v>9</v>
          </cell>
          <cell r="M44">
            <v>78</v>
          </cell>
          <cell r="N44">
            <v>2</v>
          </cell>
          <cell r="P44">
            <v>24</v>
          </cell>
          <cell r="Q44">
            <v>113</v>
          </cell>
        </row>
        <row r="45">
          <cell r="G45" t="str">
            <v>04202-CANELA</v>
          </cell>
          <cell r="M45">
            <v>52</v>
          </cell>
          <cell r="Q45">
            <v>52</v>
          </cell>
        </row>
        <row r="46">
          <cell r="G46" t="str">
            <v>105309-CES. RURAL CANELA</v>
          </cell>
          <cell r="M46">
            <v>52</v>
          </cell>
          <cell r="Q46">
            <v>52</v>
          </cell>
        </row>
        <row r="47">
          <cell r="G47" t="str">
            <v>04203-LOS VILOS</v>
          </cell>
          <cell r="I47">
            <v>7</v>
          </cell>
          <cell r="J47">
            <v>8</v>
          </cell>
          <cell r="K47">
            <v>14</v>
          </cell>
          <cell r="L47">
            <v>6</v>
          </cell>
          <cell r="M47">
            <v>8</v>
          </cell>
          <cell r="O47">
            <v>11</v>
          </cell>
          <cell r="P47">
            <v>6</v>
          </cell>
          <cell r="Q47">
            <v>60</v>
          </cell>
        </row>
        <row r="48">
          <cell r="G48" t="str">
            <v>105478-P.S.R. CAIMANES                   </v>
          </cell>
          <cell r="I48">
            <v>7</v>
          </cell>
          <cell r="J48">
            <v>8</v>
          </cell>
          <cell r="K48">
            <v>6</v>
          </cell>
          <cell r="L48">
            <v>6</v>
          </cell>
          <cell r="M48">
            <v>4</v>
          </cell>
          <cell r="O48">
            <v>3</v>
          </cell>
          <cell r="Q48">
            <v>34</v>
          </cell>
        </row>
        <row r="49">
          <cell r="G49" t="str">
            <v>105479-P.S.R. GUANGUALI</v>
          </cell>
          <cell r="K49">
            <v>1</v>
          </cell>
          <cell r="Q49">
            <v>1</v>
          </cell>
        </row>
        <row r="50">
          <cell r="G50" t="str">
            <v>105480-P.S.R. QUILIMARI</v>
          </cell>
          <cell r="K50">
            <v>7</v>
          </cell>
          <cell r="O50">
            <v>8</v>
          </cell>
          <cell r="P50">
            <v>6</v>
          </cell>
          <cell r="Q50">
            <v>21</v>
          </cell>
        </row>
        <row r="51">
          <cell r="G51" t="str">
            <v>105511-P.S.R. LOS CONDORES</v>
          </cell>
          <cell r="M51">
            <v>4</v>
          </cell>
          <cell r="Q51">
            <v>4</v>
          </cell>
        </row>
        <row r="52">
          <cell r="G52" t="str">
            <v>04204-SALAMANCA</v>
          </cell>
          <cell r="K52">
            <v>2</v>
          </cell>
          <cell r="L52">
            <v>104</v>
          </cell>
          <cell r="M52">
            <v>133</v>
          </cell>
          <cell r="O52">
            <v>45</v>
          </cell>
          <cell r="Q52">
            <v>284</v>
          </cell>
        </row>
        <row r="53">
          <cell r="G53" t="str">
            <v>105104-HOSPITAL SALAMANCA</v>
          </cell>
          <cell r="K53">
            <v>0</v>
          </cell>
          <cell r="M53">
            <v>0</v>
          </cell>
          <cell r="O53">
            <v>45</v>
          </cell>
          <cell r="Q53">
            <v>45</v>
          </cell>
        </row>
        <row r="54">
          <cell r="G54" t="str">
            <v>105452-P.S.R. CUNCUMEN                 </v>
          </cell>
          <cell r="L54">
            <v>68</v>
          </cell>
          <cell r="M54">
            <v>38</v>
          </cell>
          <cell r="Q54">
            <v>106</v>
          </cell>
        </row>
        <row r="55">
          <cell r="G55" t="str">
            <v>105453-P.S.R. TRANQUILLA</v>
          </cell>
          <cell r="K55">
            <v>1</v>
          </cell>
          <cell r="L55">
            <v>36</v>
          </cell>
          <cell r="M55">
            <v>17</v>
          </cell>
          <cell r="Q55">
            <v>54</v>
          </cell>
        </row>
        <row r="56">
          <cell r="G56" t="str">
            <v>105454-P.S.R. CUNLAGUA</v>
          </cell>
          <cell r="L56">
            <v>0</v>
          </cell>
          <cell r="M56">
            <v>1</v>
          </cell>
          <cell r="Q56">
            <v>1</v>
          </cell>
        </row>
        <row r="57">
          <cell r="G57" t="str">
            <v>105455-P.S.R. CHILLEPIN</v>
          </cell>
          <cell r="M57">
            <v>55</v>
          </cell>
          <cell r="Q57">
            <v>55</v>
          </cell>
        </row>
        <row r="58">
          <cell r="G58" t="str">
            <v>105456-P.S.R. LLIMPO</v>
          </cell>
          <cell r="K58">
            <v>1</v>
          </cell>
          <cell r="L58">
            <v>0</v>
          </cell>
          <cell r="M58">
            <v>1</v>
          </cell>
          <cell r="Q58">
            <v>2</v>
          </cell>
        </row>
        <row r="59">
          <cell r="G59" t="str">
            <v>105457-P.S.R. SAN AGUSTIN</v>
          </cell>
          <cell r="L59">
            <v>0</v>
          </cell>
          <cell r="M59">
            <v>1</v>
          </cell>
          <cell r="Q59">
            <v>1</v>
          </cell>
        </row>
        <row r="60">
          <cell r="G60" t="str">
            <v>105458-P.S.R. TAHUINCO</v>
          </cell>
          <cell r="M60">
            <v>1</v>
          </cell>
          <cell r="Q60">
            <v>1</v>
          </cell>
        </row>
        <row r="61">
          <cell r="G61" t="str">
            <v>105491-P.S.R. QUELEN BAJO</v>
          </cell>
          <cell r="L61">
            <v>0</v>
          </cell>
          <cell r="M61">
            <v>7</v>
          </cell>
          <cell r="Q61">
            <v>7</v>
          </cell>
        </row>
        <row r="62">
          <cell r="G62" t="str">
            <v>105492-P.S.R. CAMISA</v>
          </cell>
          <cell r="L62">
            <v>0</v>
          </cell>
          <cell r="M62">
            <v>8</v>
          </cell>
          <cell r="Q62">
            <v>8</v>
          </cell>
        </row>
        <row r="63">
          <cell r="G63" t="str">
            <v>105501-P.S.R. ARBOLEDA GRANDE</v>
          </cell>
          <cell r="L63">
            <v>0</v>
          </cell>
          <cell r="M63">
            <v>4</v>
          </cell>
          <cell r="Q63">
            <v>4</v>
          </cell>
        </row>
        <row r="64">
          <cell r="G64" t="str">
            <v>04301-OVALLE</v>
          </cell>
          <cell r="J64">
            <v>138</v>
          </cell>
          <cell r="K64">
            <v>105</v>
          </cell>
          <cell r="L64">
            <v>253</v>
          </cell>
          <cell r="M64">
            <v>213</v>
          </cell>
          <cell r="N64">
            <v>33</v>
          </cell>
          <cell r="O64">
            <v>96</v>
          </cell>
          <cell r="P64">
            <v>161</v>
          </cell>
          <cell r="Q64">
            <v>999</v>
          </cell>
        </row>
        <row r="65">
          <cell r="G65" t="str">
            <v>105315-CES. RURAL C. DE TAMAYA</v>
          </cell>
          <cell r="M65">
            <v>26</v>
          </cell>
          <cell r="O65">
            <v>15</v>
          </cell>
          <cell r="P65">
            <v>15</v>
          </cell>
          <cell r="Q65">
            <v>56</v>
          </cell>
        </row>
        <row r="66">
          <cell r="G66" t="str">
            <v>105317-CES. JORGE JORDAN D.</v>
          </cell>
          <cell r="K66">
            <v>18</v>
          </cell>
          <cell r="L66">
            <v>31</v>
          </cell>
          <cell r="M66">
            <v>22</v>
          </cell>
          <cell r="N66">
            <v>12</v>
          </cell>
          <cell r="O66">
            <v>51</v>
          </cell>
          <cell r="P66">
            <v>125</v>
          </cell>
          <cell r="Q66">
            <v>259</v>
          </cell>
        </row>
        <row r="67">
          <cell r="G67" t="str">
            <v>105322-CES. MARCOS MACUADA</v>
          </cell>
          <cell r="J67">
            <v>138</v>
          </cell>
          <cell r="K67">
            <v>87</v>
          </cell>
          <cell r="L67">
            <v>190</v>
          </cell>
          <cell r="M67">
            <v>65</v>
          </cell>
          <cell r="N67">
            <v>6</v>
          </cell>
          <cell r="O67">
            <v>0</v>
          </cell>
          <cell r="Q67">
            <v>486</v>
          </cell>
        </row>
        <row r="68">
          <cell r="G68" t="str">
            <v>105324-CES. SOTAQUI</v>
          </cell>
          <cell r="L68">
            <v>32</v>
          </cell>
          <cell r="Q68">
            <v>32</v>
          </cell>
        </row>
        <row r="69">
          <cell r="G69" t="str">
            <v>105416-P.S.R. CAMARICO                  </v>
          </cell>
          <cell r="M69">
            <v>27</v>
          </cell>
          <cell r="Q69">
            <v>27</v>
          </cell>
        </row>
        <row r="70">
          <cell r="G70" t="str">
            <v>105419-P.S.R. LAS SOSSAS</v>
          </cell>
          <cell r="M70">
            <v>9</v>
          </cell>
          <cell r="Q70">
            <v>9</v>
          </cell>
        </row>
        <row r="71">
          <cell r="G71" t="str">
            <v>105507-P.S.R. HUAMALATA</v>
          </cell>
          <cell r="N71">
            <v>15</v>
          </cell>
          <cell r="Q71">
            <v>15</v>
          </cell>
        </row>
        <row r="72">
          <cell r="G72" t="str">
            <v>105722-CECOF SAN JOSE DE LA DEHESA</v>
          </cell>
          <cell r="M72">
            <v>62</v>
          </cell>
          <cell r="P72">
            <v>8</v>
          </cell>
          <cell r="Q72">
            <v>70</v>
          </cell>
        </row>
        <row r="73">
          <cell r="G73" t="str">
            <v>105723-CECOF LIMARI</v>
          </cell>
          <cell r="M73">
            <v>2</v>
          </cell>
          <cell r="O73">
            <v>30</v>
          </cell>
          <cell r="P73">
            <v>13</v>
          </cell>
          <cell r="Q73">
            <v>45</v>
          </cell>
        </row>
        <row r="74">
          <cell r="G74" t="str">
            <v>04302-COMBARBALÁ</v>
          </cell>
          <cell r="M74">
            <v>36</v>
          </cell>
          <cell r="N74">
            <v>13</v>
          </cell>
          <cell r="P74">
            <v>21</v>
          </cell>
          <cell r="Q74">
            <v>70</v>
          </cell>
        </row>
        <row r="75">
          <cell r="G75" t="str">
            <v>105105-HOSPITAL COMBARBALA</v>
          </cell>
          <cell r="P75">
            <v>21</v>
          </cell>
          <cell r="Q75">
            <v>21</v>
          </cell>
        </row>
        <row r="76">
          <cell r="G76" t="str">
            <v>105434-P.S.R. SAN MARCOS</v>
          </cell>
          <cell r="M76">
            <v>14</v>
          </cell>
          <cell r="N76">
            <v>12</v>
          </cell>
          <cell r="Q76">
            <v>26</v>
          </cell>
        </row>
        <row r="77">
          <cell r="G77" t="str">
            <v>105441-P.S.R. MANQUEHUA</v>
          </cell>
          <cell r="M77">
            <v>5</v>
          </cell>
          <cell r="Q77">
            <v>5</v>
          </cell>
        </row>
        <row r="78">
          <cell r="G78" t="str">
            <v>105459-P.S.R. BARRANCAS                </v>
          </cell>
          <cell r="M78">
            <v>4</v>
          </cell>
          <cell r="Q78">
            <v>4</v>
          </cell>
        </row>
        <row r="79">
          <cell r="G79" t="str">
            <v>105463-P.S.R. QUILITAPIA</v>
          </cell>
          <cell r="M79">
            <v>5</v>
          </cell>
          <cell r="Q79">
            <v>5</v>
          </cell>
        </row>
        <row r="80">
          <cell r="G80" t="str">
            <v>105464-P.S.R. LA LIGUA</v>
          </cell>
          <cell r="M80">
            <v>8</v>
          </cell>
          <cell r="Q80">
            <v>8</v>
          </cell>
        </row>
        <row r="81">
          <cell r="G81" t="str">
            <v>105490-P.S.R. EL DURAZNO</v>
          </cell>
          <cell r="N81">
            <v>1</v>
          </cell>
          <cell r="Q81">
            <v>1</v>
          </cell>
        </row>
        <row r="82">
          <cell r="G82" t="str">
            <v>04303-MONTE PATRIA</v>
          </cell>
          <cell r="J82">
            <v>29</v>
          </cell>
          <cell r="K82">
            <v>0</v>
          </cell>
          <cell r="L82">
            <v>60</v>
          </cell>
          <cell r="M82">
            <v>125</v>
          </cell>
          <cell r="N82">
            <v>29</v>
          </cell>
          <cell r="O82">
            <v>93</v>
          </cell>
          <cell r="P82">
            <v>17</v>
          </cell>
          <cell r="Q82">
            <v>353</v>
          </cell>
        </row>
        <row r="83">
          <cell r="G83" t="str">
            <v>105307-CES. RURAL MONTE PATRIA</v>
          </cell>
          <cell r="J83">
            <v>8</v>
          </cell>
          <cell r="L83">
            <v>3</v>
          </cell>
          <cell r="M83">
            <v>33</v>
          </cell>
          <cell r="N83">
            <v>2</v>
          </cell>
          <cell r="O83">
            <v>54</v>
          </cell>
          <cell r="P83">
            <v>2</v>
          </cell>
          <cell r="Q83">
            <v>102</v>
          </cell>
        </row>
        <row r="84">
          <cell r="G84" t="str">
            <v>105311-CES. RURAL CHAÑARAL ALTO</v>
          </cell>
          <cell r="J84">
            <v>4</v>
          </cell>
          <cell r="M84">
            <v>55</v>
          </cell>
          <cell r="N84">
            <v>0</v>
          </cell>
          <cell r="P84">
            <v>1</v>
          </cell>
          <cell r="Q84">
            <v>60</v>
          </cell>
        </row>
        <row r="85">
          <cell r="G85" t="str">
            <v>105312-CES. RURAL CAREN</v>
          </cell>
          <cell r="J85">
            <v>5</v>
          </cell>
          <cell r="K85">
            <v>0</v>
          </cell>
          <cell r="M85">
            <v>0</v>
          </cell>
          <cell r="O85">
            <v>0</v>
          </cell>
          <cell r="Q85">
            <v>5</v>
          </cell>
        </row>
        <row r="86">
          <cell r="G86" t="str">
            <v>105318-CES. RURAL EL PALQUI</v>
          </cell>
          <cell r="K86">
            <v>0</v>
          </cell>
          <cell r="L86">
            <v>20</v>
          </cell>
          <cell r="M86">
            <v>29</v>
          </cell>
          <cell r="N86">
            <v>21</v>
          </cell>
          <cell r="O86">
            <v>33</v>
          </cell>
          <cell r="P86">
            <v>14</v>
          </cell>
          <cell r="Q86">
            <v>117</v>
          </cell>
        </row>
        <row r="87">
          <cell r="G87" t="str">
            <v>105425-P.S.R. CHILECITO</v>
          </cell>
          <cell r="J87">
            <v>2</v>
          </cell>
          <cell r="L87">
            <v>11</v>
          </cell>
          <cell r="Q87">
            <v>13</v>
          </cell>
        </row>
        <row r="88">
          <cell r="G88" t="str">
            <v>105427-P.S.R. HACIENDA VALDIVIA</v>
          </cell>
          <cell r="J88">
            <v>2</v>
          </cell>
          <cell r="M88">
            <v>2</v>
          </cell>
          <cell r="Q88">
            <v>4</v>
          </cell>
        </row>
        <row r="89">
          <cell r="G89" t="str">
            <v>105428-P.S.R. HUATULAME</v>
          </cell>
          <cell r="J89">
            <v>1</v>
          </cell>
          <cell r="Q89">
            <v>1</v>
          </cell>
        </row>
        <row r="90">
          <cell r="G90" t="str">
            <v>105430-P.S.R. MIALQUI</v>
          </cell>
          <cell r="L90">
            <v>2</v>
          </cell>
          <cell r="M90">
            <v>2</v>
          </cell>
          <cell r="Q90">
            <v>4</v>
          </cell>
        </row>
        <row r="91">
          <cell r="G91" t="str">
            <v>105431-P.S.R. PEDREGAL</v>
          </cell>
          <cell r="L91">
            <v>23</v>
          </cell>
          <cell r="N91">
            <v>4</v>
          </cell>
          <cell r="Q91">
            <v>27</v>
          </cell>
        </row>
        <row r="92">
          <cell r="G92" t="str">
            <v>105432-P.S.R. RAPEL</v>
          </cell>
          <cell r="J92">
            <v>7</v>
          </cell>
          <cell r="M92">
            <v>4</v>
          </cell>
          <cell r="Q92">
            <v>11</v>
          </cell>
        </row>
        <row r="93">
          <cell r="G93" t="str">
            <v>105435-P.S.R. TULAHUEN</v>
          </cell>
          <cell r="L93">
            <v>1</v>
          </cell>
          <cell r="N93">
            <v>2</v>
          </cell>
          <cell r="O93">
            <v>6</v>
          </cell>
          <cell r="Q93">
            <v>9</v>
          </cell>
        </row>
        <row r="94">
          <cell r="G94" t="str">
            <v>04304-PUNITAQUI</v>
          </cell>
          <cell r="L94">
            <v>24</v>
          </cell>
          <cell r="M94">
            <v>45</v>
          </cell>
          <cell r="N94">
            <v>26</v>
          </cell>
          <cell r="O94">
            <v>0</v>
          </cell>
          <cell r="P94">
            <v>12</v>
          </cell>
          <cell r="Q94">
            <v>107</v>
          </cell>
        </row>
        <row r="95">
          <cell r="G95" t="str">
            <v>105308-CES. RURAL PUNITAQUI</v>
          </cell>
          <cell r="L95">
            <v>24</v>
          </cell>
          <cell r="M95">
            <v>45</v>
          </cell>
          <cell r="N95">
            <v>26</v>
          </cell>
          <cell r="O95">
            <v>0</v>
          </cell>
          <cell r="P95">
            <v>12</v>
          </cell>
          <cell r="Q95">
            <v>107</v>
          </cell>
        </row>
        <row r="96">
          <cell r="G96" t="str">
            <v>04305-RIO HURATDO</v>
          </cell>
          <cell r="J96">
            <v>18</v>
          </cell>
          <cell r="L96">
            <v>20</v>
          </cell>
          <cell r="M96">
            <v>20</v>
          </cell>
          <cell r="Q96">
            <v>58</v>
          </cell>
        </row>
        <row r="97">
          <cell r="G97" t="str">
            <v>105310-CES. RURAL PICHASCA</v>
          </cell>
          <cell r="J97">
            <v>18</v>
          </cell>
          <cell r="L97">
            <v>20</v>
          </cell>
          <cell r="M97">
            <v>20</v>
          </cell>
          <cell r="Q97">
            <v>58</v>
          </cell>
        </row>
        <row r="98">
          <cell r="G98" t="str">
            <v>Total general</v>
          </cell>
          <cell r="H98">
            <v>17</v>
          </cell>
          <cell r="I98">
            <v>42</v>
          </cell>
          <cell r="J98">
            <v>324</v>
          </cell>
          <cell r="K98">
            <v>441</v>
          </cell>
          <cell r="L98">
            <v>904</v>
          </cell>
          <cell r="M98">
            <v>1394</v>
          </cell>
          <cell r="N98">
            <v>287</v>
          </cell>
          <cell r="O98">
            <v>1284</v>
          </cell>
          <cell r="P98">
            <v>597</v>
          </cell>
          <cell r="Q98">
            <v>5290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00390625" style="111" customWidth="1"/>
    <col min="2" max="4" width="11.8515625" style="111" bestFit="1" customWidth="1"/>
    <col min="5" max="5" width="12.421875" style="111" bestFit="1" customWidth="1"/>
    <col min="6" max="6" width="12.57421875" style="111" bestFit="1" customWidth="1"/>
    <col min="7" max="7" width="11.8515625" style="111" bestFit="1" customWidth="1"/>
    <col min="8" max="9" width="12.140625" style="111" bestFit="1" customWidth="1"/>
    <col min="10" max="10" width="13.140625" style="111" customWidth="1"/>
    <col min="11" max="11" width="13.28125" style="111" bestFit="1" customWidth="1"/>
    <col min="12" max="12" width="15.8515625" style="111" customWidth="1"/>
    <col min="13" max="13" width="15.00390625" style="111" customWidth="1"/>
    <col min="14" max="14" width="15.7109375" style="111" bestFit="1" customWidth="1"/>
    <col min="15" max="15" width="17.140625" style="111" customWidth="1"/>
    <col min="16" max="16" width="17.57421875" style="111" customWidth="1"/>
    <col min="17" max="16384" width="11.421875" style="111" customWidth="1"/>
  </cols>
  <sheetData>
    <row r="1" spans="1:14" ht="15">
      <c r="A1" s="108" t="s">
        <v>143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ht="15">
      <c r="A2" s="108" t="s">
        <v>144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ht="15">
      <c r="A3" s="108" t="s">
        <v>145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</row>
    <row r="4" spans="1:14" ht="15">
      <c r="A4" s="108" t="s">
        <v>146</v>
      </c>
      <c r="B4" s="112"/>
      <c r="C4" s="113"/>
      <c r="D4" s="113"/>
      <c r="E4" s="112"/>
      <c r="F4" s="112"/>
      <c r="G4" s="113"/>
      <c r="H4" s="113"/>
      <c r="I4" s="113"/>
      <c r="J4" s="113"/>
      <c r="K4" s="113"/>
      <c r="L4" s="113"/>
      <c r="M4" s="113"/>
      <c r="N4" s="114"/>
    </row>
    <row r="5" spans="1:14" ht="21" customHeight="1">
      <c r="A5" s="145" t="s">
        <v>0</v>
      </c>
      <c r="B5" s="134" t="s">
        <v>167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10.5" customHeight="1">
      <c r="A6" s="146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1:14" ht="15">
      <c r="A7" s="146"/>
      <c r="B7" s="137" t="s">
        <v>168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ht="23.25" customHeight="1">
      <c r="A8" s="146"/>
      <c r="B8" s="140" t="s">
        <v>61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2"/>
    </row>
    <row r="9" spans="1:16" ht="25.5" customHeight="1">
      <c r="A9" s="146"/>
      <c r="B9" s="118" t="s">
        <v>90</v>
      </c>
      <c r="C9" s="118" t="s">
        <v>91</v>
      </c>
      <c r="D9" s="118" t="s">
        <v>92</v>
      </c>
      <c r="E9" s="118" t="s">
        <v>93</v>
      </c>
      <c r="F9" s="118" t="s">
        <v>94</v>
      </c>
      <c r="G9" s="118" t="s">
        <v>95</v>
      </c>
      <c r="H9" s="118" t="s">
        <v>96</v>
      </c>
      <c r="I9" s="118" t="s">
        <v>97</v>
      </c>
      <c r="J9" s="118" t="s">
        <v>98</v>
      </c>
      <c r="K9" s="118" t="s">
        <v>99</v>
      </c>
      <c r="L9" s="118" t="s">
        <v>78</v>
      </c>
      <c r="M9" s="118" t="s">
        <v>79</v>
      </c>
      <c r="N9" s="118" t="s">
        <v>138</v>
      </c>
      <c r="O9" s="131" t="s">
        <v>161</v>
      </c>
      <c r="P9" s="126" t="s">
        <v>166</v>
      </c>
    </row>
    <row r="10" spans="1:16" ht="66" customHeight="1">
      <c r="A10" s="146"/>
      <c r="B10" s="129" t="s">
        <v>148</v>
      </c>
      <c r="C10" s="129" t="s">
        <v>149</v>
      </c>
      <c r="D10" s="129" t="s">
        <v>150</v>
      </c>
      <c r="E10" s="129" t="s">
        <v>151</v>
      </c>
      <c r="F10" s="129" t="s">
        <v>152</v>
      </c>
      <c r="G10" s="129" t="s">
        <v>153</v>
      </c>
      <c r="H10" s="129" t="s">
        <v>154</v>
      </c>
      <c r="I10" s="129" t="s">
        <v>155</v>
      </c>
      <c r="J10" s="129" t="s">
        <v>156</v>
      </c>
      <c r="K10" s="129" t="s">
        <v>157</v>
      </c>
      <c r="L10" s="129" t="s">
        <v>158</v>
      </c>
      <c r="M10" s="129" t="s">
        <v>159</v>
      </c>
      <c r="N10" s="143" t="s">
        <v>160</v>
      </c>
      <c r="O10" s="132"/>
      <c r="P10" s="127"/>
    </row>
    <row r="11" spans="1:16" ht="60.75" customHeight="1">
      <c r="A11" s="147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44"/>
      <c r="O11" s="133"/>
      <c r="P11" s="128"/>
    </row>
    <row r="12" spans="1:16" ht="15">
      <c r="A12" s="119" t="s">
        <v>115</v>
      </c>
      <c r="B12" s="123">
        <f>+'META 1'!$C$16</f>
        <v>0.008872012349841191</v>
      </c>
      <c r="C12" s="123">
        <f>+'META 2'!$C$16</f>
        <v>0.1094721565389283</v>
      </c>
      <c r="D12" s="123">
        <f>+'META 3'!$C$16</f>
        <v>0.16850619260257815</v>
      </c>
      <c r="E12" s="123">
        <f>+'META 4'!$C$16</f>
        <v>0.7499999999999999</v>
      </c>
      <c r="F12" s="123">
        <f>+'META 5'!$C$16</f>
        <v>0.931757332359742</v>
      </c>
      <c r="G12" s="123">
        <f>+'META 6'!$C$16</f>
        <v>1.0204081632653061</v>
      </c>
      <c r="H12" s="123">
        <f>+'META 7'!$C$16</f>
        <v>1.0005184033177812</v>
      </c>
      <c r="I12" s="123">
        <f>+'META 8'!$C$16</f>
        <v>0.8090183261573023</v>
      </c>
      <c r="J12" s="123">
        <f>+'META 9'!$C$16</f>
        <v>1.3020674389554165</v>
      </c>
      <c r="K12" s="123">
        <f>+'META 10'!$C$16</f>
        <v>0.7053106608224994</v>
      </c>
      <c r="L12" s="123">
        <f>+'META 11'!$C$16</f>
        <v>0.9836475389790718</v>
      </c>
      <c r="M12" s="123">
        <f>+'META 12'!$C$16</f>
        <v>1.5086336319842044</v>
      </c>
      <c r="N12" s="123">
        <f>+'META 13'!$C$16</f>
        <v>0.4176706827309237</v>
      </c>
      <c r="O12" s="124">
        <f>+B24*8%+C24*8%+D24*8%+E24*7%+F24*8%+G24*7%+H24*8%+I24*8%+J24*8%+K24*7%+L24*8%+M24*8%+N24*7%</f>
        <v>0.6820105787677367</v>
      </c>
      <c r="P12" s="125"/>
    </row>
    <row r="13" spans="1:16" ht="15">
      <c r="A13" s="122" t="s">
        <v>116</v>
      </c>
      <c r="B13" s="121">
        <f>+'META 1'!$C$21</f>
        <v>0.6369890437884468</v>
      </c>
      <c r="C13" s="121">
        <f>+'META 2'!$C$21</f>
        <v>0.4074268086840114</v>
      </c>
      <c r="D13" s="121">
        <f>+'META 3'!$C$21</f>
        <v>0.508617542269391</v>
      </c>
      <c r="E13" s="121">
        <f>+'META 4'!$C$21</f>
        <v>1.0318949343339587</v>
      </c>
      <c r="F13" s="121">
        <f>+'META 5'!$C$21</f>
        <v>0.4533461102071917</v>
      </c>
      <c r="G13" s="123">
        <f>+'META 6'!$C$21</f>
        <v>0.8843537414965987</v>
      </c>
      <c r="H13" s="123">
        <f>+'META 7'!$C$21</f>
        <v>0.9691252144082332</v>
      </c>
      <c r="I13" s="123">
        <f>+'META 8'!$C$21</f>
        <v>1.005863121601065</v>
      </c>
      <c r="J13" s="123">
        <f>+'META 9'!$C$21</f>
        <v>0.7351095947011274</v>
      </c>
      <c r="K13" s="123">
        <f>+'META 10'!$C$21</f>
        <v>0.6144043298246704</v>
      </c>
      <c r="L13" s="123">
        <f>+'META 11'!$C$21</f>
        <v>0.42027158239496837</v>
      </c>
      <c r="M13" s="123">
        <f>+'META 12'!$C$21</f>
        <v>1.3269770718204636</v>
      </c>
      <c r="N13" s="123">
        <f>+'META 13'!$C$21</f>
        <v>1.5658301074333436</v>
      </c>
      <c r="O13" s="124">
        <f>+B25*8%+C25*8%+D25*8%+E25*7%+F25*8%+G25*7%+H25*8%+I25*8%+J25*8%+K25*7%+L25*8%+M25*8%+N25*7%</f>
        <v>0.7353839367087585</v>
      </c>
      <c r="P13" s="125"/>
    </row>
    <row r="15" ht="15" hidden="1"/>
    <row r="16" ht="15" hidden="1"/>
    <row r="17" spans="1:14" ht="21" customHeight="1" hidden="1">
      <c r="A17" s="145" t="s">
        <v>0</v>
      </c>
      <c r="B17" s="134" t="s">
        <v>147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6"/>
    </row>
    <row r="18" spans="1:14" ht="10.5" customHeight="1" hidden="1">
      <c r="A18" s="146"/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7"/>
    </row>
    <row r="19" spans="1:14" ht="15" hidden="1">
      <c r="A19" s="146"/>
      <c r="B19" s="137" t="s">
        <v>162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9"/>
    </row>
    <row r="20" spans="1:14" ht="23.25" customHeight="1" hidden="1">
      <c r="A20" s="146"/>
      <c r="B20" s="140" t="s">
        <v>61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2"/>
    </row>
    <row r="21" spans="1:14" ht="25.5" customHeight="1" hidden="1">
      <c r="A21" s="146"/>
      <c r="B21" s="118" t="s">
        <v>90</v>
      </c>
      <c r="C21" s="118" t="s">
        <v>91</v>
      </c>
      <c r="D21" s="118" t="s">
        <v>92</v>
      </c>
      <c r="E21" s="118" t="s">
        <v>93</v>
      </c>
      <c r="F21" s="118" t="s">
        <v>94</v>
      </c>
      <c r="G21" s="118" t="s">
        <v>95</v>
      </c>
      <c r="H21" s="118" t="s">
        <v>96</v>
      </c>
      <c r="I21" s="118" t="s">
        <v>97</v>
      </c>
      <c r="J21" s="118" t="s">
        <v>98</v>
      </c>
      <c r="K21" s="118" t="s">
        <v>99</v>
      </c>
      <c r="L21" s="118" t="s">
        <v>78</v>
      </c>
      <c r="M21" s="118" t="s">
        <v>79</v>
      </c>
      <c r="N21" s="118" t="s">
        <v>138</v>
      </c>
    </row>
    <row r="22" spans="1:14" ht="66" customHeight="1" hidden="1">
      <c r="A22" s="146"/>
      <c r="B22" s="129" t="s">
        <v>148</v>
      </c>
      <c r="C22" s="129" t="s">
        <v>149</v>
      </c>
      <c r="D22" s="129" t="s">
        <v>150</v>
      </c>
      <c r="E22" s="129" t="s">
        <v>151</v>
      </c>
      <c r="F22" s="129" t="s">
        <v>152</v>
      </c>
      <c r="G22" s="129" t="s">
        <v>153</v>
      </c>
      <c r="H22" s="129" t="s">
        <v>154</v>
      </c>
      <c r="I22" s="129" t="s">
        <v>155</v>
      </c>
      <c r="J22" s="129" t="s">
        <v>156</v>
      </c>
      <c r="K22" s="129" t="s">
        <v>157</v>
      </c>
      <c r="L22" s="129" t="s">
        <v>158</v>
      </c>
      <c r="M22" s="129" t="s">
        <v>159</v>
      </c>
      <c r="N22" s="143" t="s">
        <v>160</v>
      </c>
    </row>
    <row r="23" spans="1:14" ht="60.75" customHeight="1" hidden="1">
      <c r="A23" s="147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44"/>
    </row>
    <row r="24" spans="1:14" ht="15" hidden="1">
      <c r="A24" s="119" t="s">
        <v>115</v>
      </c>
      <c r="B24" s="120">
        <f>IF(B12="n/a","n/a",IF(B12="","",IF(B12&gt;1,1,B12)))</f>
        <v>0.008872012349841191</v>
      </c>
      <c r="C24" s="120">
        <f aca="true" t="shared" si="0" ref="C24:N24">IF(C12="n/a","n/a",IF(C12="","",IF(C12&gt;1,1,C12)))</f>
        <v>0.1094721565389283</v>
      </c>
      <c r="D24" s="120">
        <f t="shared" si="0"/>
        <v>0.16850619260257815</v>
      </c>
      <c r="E24" s="123">
        <f t="shared" si="0"/>
        <v>0.7499999999999999</v>
      </c>
      <c r="F24" s="120">
        <f t="shared" si="0"/>
        <v>0.931757332359742</v>
      </c>
      <c r="G24" s="123">
        <f t="shared" si="0"/>
        <v>1</v>
      </c>
      <c r="H24" s="123">
        <f t="shared" si="0"/>
        <v>1</v>
      </c>
      <c r="I24" s="123">
        <f t="shared" si="0"/>
        <v>0.8090183261573023</v>
      </c>
      <c r="J24" s="123">
        <f t="shared" si="0"/>
        <v>1</v>
      </c>
      <c r="K24" s="123">
        <f t="shared" si="0"/>
        <v>0.7053106608224994</v>
      </c>
      <c r="L24" s="123">
        <f t="shared" si="0"/>
        <v>0.9836475389790718</v>
      </c>
      <c r="M24" s="123">
        <f t="shared" si="0"/>
        <v>1</v>
      </c>
      <c r="N24" s="120">
        <f t="shared" si="0"/>
        <v>0.4176706827309237</v>
      </c>
    </row>
    <row r="25" spans="1:14" ht="15" hidden="1">
      <c r="A25" s="122" t="s">
        <v>116</v>
      </c>
      <c r="B25" s="121">
        <f>IF(B13="n/a","n/a",IF(B13="","",IF(B13&gt;1,1,B13)))</f>
        <v>0.6369890437884468</v>
      </c>
      <c r="C25" s="121">
        <f aca="true" t="shared" si="1" ref="C25:N25">IF(C13="n/a","n/a",IF(C13="","",IF(C13&gt;1,1,C13)))</f>
        <v>0.4074268086840114</v>
      </c>
      <c r="D25" s="121">
        <f t="shared" si="1"/>
        <v>0.508617542269391</v>
      </c>
      <c r="E25" s="121">
        <f t="shared" si="1"/>
        <v>1</v>
      </c>
      <c r="F25" s="121">
        <f t="shared" si="1"/>
        <v>0.4533461102071917</v>
      </c>
      <c r="G25" s="123">
        <f t="shared" si="1"/>
        <v>0.8843537414965987</v>
      </c>
      <c r="H25" s="123">
        <f t="shared" si="1"/>
        <v>0.9691252144082332</v>
      </c>
      <c r="I25" s="123">
        <f t="shared" si="1"/>
        <v>1</v>
      </c>
      <c r="J25" s="123">
        <f t="shared" si="1"/>
        <v>0.7351095947011274</v>
      </c>
      <c r="K25" s="123">
        <f t="shared" si="1"/>
        <v>0.6144043298246704</v>
      </c>
      <c r="L25" s="123">
        <f t="shared" si="1"/>
        <v>0.42027158239496837</v>
      </c>
      <c r="M25" s="123">
        <f t="shared" si="1"/>
        <v>1</v>
      </c>
      <c r="N25" s="121">
        <f t="shared" si="1"/>
        <v>1</v>
      </c>
    </row>
    <row r="26" ht="15" hidden="1"/>
  </sheetData>
  <sheetProtection/>
  <mergeCells count="36">
    <mergeCell ref="A5:A11"/>
    <mergeCell ref="L22:L23"/>
    <mergeCell ref="M22:M23"/>
    <mergeCell ref="N22:N23"/>
    <mergeCell ref="F22:F23"/>
    <mergeCell ref="G22:G23"/>
    <mergeCell ref="H22:H23"/>
    <mergeCell ref="I22:I23"/>
    <mergeCell ref="J22:J23"/>
    <mergeCell ref="K22:K23"/>
    <mergeCell ref="A17:A23"/>
    <mergeCell ref="B17:N17"/>
    <mergeCell ref="B19:N19"/>
    <mergeCell ref="B20:N20"/>
    <mergeCell ref="B22:B23"/>
    <mergeCell ref="C22:C23"/>
    <mergeCell ref="D22:D23"/>
    <mergeCell ref="E22:E23"/>
    <mergeCell ref="B5:N5"/>
    <mergeCell ref="B7:N7"/>
    <mergeCell ref="B8:N8"/>
    <mergeCell ref="B10:B11"/>
    <mergeCell ref="C10:C11"/>
    <mergeCell ref="D10:D11"/>
    <mergeCell ref="E10:E11"/>
    <mergeCell ref="F10:F11"/>
    <mergeCell ref="G10:G11"/>
    <mergeCell ref="N10:N11"/>
    <mergeCell ref="P9:P11"/>
    <mergeCell ref="H10:H11"/>
    <mergeCell ref="I10:I11"/>
    <mergeCell ref="J10:J11"/>
    <mergeCell ref="K10:K11"/>
    <mergeCell ref="L10:L11"/>
    <mergeCell ref="M10:M11"/>
    <mergeCell ref="O9:O11"/>
  </mergeCells>
  <conditionalFormatting sqref="B10">
    <cfRule type="cellIs" priority="17" dxfId="81" operator="lessThan" stopIfTrue="1">
      <formula>0.25</formula>
    </cfRule>
  </conditionalFormatting>
  <conditionalFormatting sqref="C10:N10">
    <cfRule type="cellIs" priority="16" dxfId="81" operator="lessThan" stopIfTrue="1">
      <formula>0.25</formula>
    </cfRule>
  </conditionalFormatting>
  <conditionalFormatting sqref="O9">
    <cfRule type="cellIs" priority="14" dxfId="81" operator="lessThan" stopIfTrue="1">
      <formula>0.25</formula>
    </cfRule>
  </conditionalFormatting>
  <conditionalFormatting sqref="O12:O13">
    <cfRule type="cellIs" priority="13" dxfId="82" operator="lessThan" stopIfTrue="1">
      <formula>0.9</formula>
    </cfRule>
  </conditionalFormatting>
  <conditionalFormatting sqref="B22">
    <cfRule type="cellIs" priority="12" dxfId="81" operator="lessThan" stopIfTrue="1">
      <formula>0.25</formula>
    </cfRule>
  </conditionalFormatting>
  <conditionalFormatting sqref="C22:N22">
    <cfRule type="cellIs" priority="11" dxfId="81" operator="lessThan" stopIfTrue="1">
      <formula>0.25</formula>
    </cfRule>
  </conditionalFormatting>
  <conditionalFormatting sqref="B24:N25">
    <cfRule type="cellIs" priority="10" dxfId="82" operator="lessThan" stopIfTrue="1">
      <formula>0.5</formula>
    </cfRule>
  </conditionalFormatting>
  <conditionalFormatting sqref="P9">
    <cfRule type="cellIs" priority="6" dxfId="81" operator="lessThan" stopIfTrue="1">
      <formula>0.25</formula>
    </cfRule>
  </conditionalFormatting>
  <conditionalFormatting sqref="B12:N13">
    <cfRule type="cellIs" priority="1" dxfId="1" operator="between" stopIfTrue="1">
      <formula>0</formula>
      <formula>0.499</formula>
    </cfRule>
    <cfRule type="cellIs" priority="2" dxfId="1" operator="greaterThan" stopIfTrue="1">
      <formula>1.5</formula>
    </cfRule>
    <cfRule type="cellIs" priority="3" dxfId="83" operator="between" stopIfTrue="1">
      <formula>0.5</formula>
      <formula>0.89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2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5.00390625" style="0" customWidth="1"/>
    <col min="5" max="6" width="9.7109375" style="56" bestFit="1" customWidth="1"/>
    <col min="7" max="10" width="7.421875" style="56" bestFit="1" customWidth="1"/>
    <col min="11" max="11" width="6.7109375" style="56" customWidth="1"/>
    <col min="12" max="12" width="8.421875" style="56" bestFit="1" customWidth="1"/>
    <col min="13" max="13" width="6.8515625" style="56" customWidth="1"/>
    <col min="14" max="16" width="7.421875" style="56" bestFit="1" customWidth="1"/>
    <col min="17" max="17" width="8.00390625" style="56" customWidth="1"/>
    <col min="18" max="23" width="9.57421875" style="56" customWidth="1"/>
  </cols>
  <sheetData>
    <row r="1" spans="1:23" ht="81.75" customHeight="1" thickBot="1" thickTop="1">
      <c r="A1" s="261" t="s">
        <v>0</v>
      </c>
      <c r="B1" s="241" t="s">
        <v>1</v>
      </c>
      <c r="C1" s="241" t="s">
        <v>58</v>
      </c>
      <c r="D1" s="238" t="s">
        <v>55</v>
      </c>
      <c r="E1" s="258" t="s">
        <v>50</v>
      </c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</row>
    <row r="2" spans="1:23" ht="15" customHeight="1" thickTop="1">
      <c r="A2" s="262"/>
      <c r="B2" s="260"/>
      <c r="C2" s="242"/>
      <c r="D2" s="239"/>
      <c r="E2" s="264" t="s">
        <v>3</v>
      </c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49" t="s">
        <v>4</v>
      </c>
      <c r="S2" s="250"/>
      <c r="T2" s="250"/>
      <c r="U2" s="250"/>
      <c r="V2" s="250"/>
      <c r="W2" s="251"/>
    </row>
    <row r="3" spans="1:23" ht="15" customHeight="1">
      <c r="A3" s="262"/>
      <c r="B3" s="260"/>
      <c r="C3" s="242"/>
      <c r="D3" s="239"/>
      <c r="E3" s="266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2"/>
      <c r="S3" s="253"/>
      <c r="T3" s="253"/>
      <c r="U3" s="253"/>
      <c r="V3" s="253"/>
      <c r="W3" s="254"/>
    </row>
    <row r="4" spans="1:23" ht="15" customHeight="1">
      <c r="A4" s="262"/>
      <c r="B4" s="260"/>
      <c r="C4" s="242"/>
      <c r="D4" s="239"/>
      <c r="E4" s="266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2"/>
      <c r="S4" s="253"/>
      <c r="T4" s="253"/>
      <c r="U4" s="253"/>
      <c r="V4" s="253"/>
      <c r="W4" s="254"/>
    </row>
    <row r="5" spans="1:23" ht="15" customHeight="1">
      <c r="A5" s="262"/>
      <c r="B5" s="260"/>
      <c r="C5" s="242"/>
      <c r="D5" s="239"/>
      <c r="E5" s="266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2"/>
      <c r="S5" s="253"/>
      <c r="T5" s="253"/>
      <c r="U5" s="253"/>
      <c r="V5" s="253"/>
      <c r="W5" s="254"/>
    </row>
    <row r="6" spans="1:23" ht="15" customHeight="1">
      <c r="A6" s="262"/>
      <c r="B6" s="260"/>
      <c r="C6" s="242"/>
      <c r="D6" s="239"/>
      <c r="E6" s="266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2"/>
      <c r="S6" s="253"/>
      <c r="T6" s="253"/>
      <c r="U6" s="253"/>
      <c r="V6" s="253"/>
      <c r="W6" s="254"/>
    </row>
    <row r="7" spans="1:23" ht="15" customHeight="1">
      <c r="A7" s="262"/>
      <c r="B7" s="260"/>
      <c r="C7" s="242"/>
      <c r="D7" s="239"/>
      <c r="E7" s="266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2"/>
      <c r="S7" s="253"/>
      <c r="T7" s="253"/>
      <c r="U7" s="253"/>
      <c r="V7" s="253"/>
      <c r="W7" s="254"/>
    </row>
    <row r="8" spans="1:23" ht="15" customHeight="1">
      <c r="A8" s="262"/>
      <c r="B8" s="260"/>
      <c r="C8" s="242"/>
      <c r="D8" s="239"/>
      <c r="E8" s="266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2"/>
      <c r="S8" s="253"/>
      <c r="T8" s="253"/>
      <c r="U8" s="253"/>
      <c r="V8" s="253"/>
      <c r="W8" s="254"/>
    </row>
    <row r="9" spans="1:23" ht="15.75" customHeight="1" thickBot="1">
      <c r="A9" s="262"/>
      <c r="B9" s="260"/>
      <c r="C9" s="242"/>
      <c r="D9" s="239"/>
      <c r="E9" s="267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55"/>
      <c r="S9" s="256"/>
      <c r="T9" s="256"/>
      <c r="U9" s="256"/>
      <c r="V9" s="256"/>
      <c r="W9" s="257"/>
    </row>
    <row r="10" spans="1:23" ht="57.75" customHeight="1" thickBot="1" thickTop="1">
      <c r="A10" s="263"/>
      <c r="B10" s="243"/>
      <c r="C10" s="242"/>
      <c r="D10" s="240"/>
      <c r="E10" s="269" t="s">
        <v>51</v>
      </c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16" t="s">
        <v>52</v>
      </c>
      <c r="S10" s="217"/>
      <c r="T10" s="217"/>
      <c r="U10" s="217"/>
      <c r="V10" s="217"/>
      <c r="W10" s="244"/>
    </row>
    <row r="11" spans="1:23" ht="15.75" thickBot="1">
      <c r="A11" s="98"/>
      <c r="B11" s="98"/>
      <c r="C11" s="243"/>
      <c r="D11" s="98" t="s">
        <v>56</v>
      </c>
      <c r="E11" s="97" t="s">
        <v>7</v>
      </c>
      <c r="F11" s="97" t="s">
        <v>8</v>
      </c>
      <c r="G11" s="97" t="s">
        <v>9</v>
      </c>
      <c r="H11" s="97" t="s">
        <v>10</v>
      </c>
      <c r="I11" s="97" t="s">
        <v>11</v>
      </c>
      <c r="J11" s="97" t="s">
        <v>12</v>
      </c>
      <c r="K11" s="97" t="s">
        <v>13</v>
      </c>
      <c r="L11" s="97" t="s">
        <v>14</v>
      </c>
      <c r="M11" s="97" t="s">
        <v>15</v>
      </c>
      <c r="N11" s="97" t="s">
        <v>16</v>
      </c>
      <c r="O11" s="97" t="s">
        <v>17</v>
      </c>
      <c r="P11" s="97" t="s">
        <v>18</v>
      </c>
      <c r="Q11" s="97" t="s">
        <v>19</v>
      </c>
      <c r="R11" s="97" t="s">
        <v>119</v>
      </c>
      <c r="S11" s="99" t="s">
        <v>89</v>
      </c>
      <c r="T11" s="97" t="s">
        <v>20</v>
      </c>
      <c r="U11" s="99" t="s">
        <v>23</v>
      </c>
      <c r="V11" s="99" t="s">
        <v>25</v>
      </c>
      <c r="W11" s="99" t="s">
        <v>24</v>
      </c>
    </row>
    <row r="12" spans="1:23" s="74" customFormat="1" ht="13.5" thickBot="1">
      <c r="A12" s="1" t="s">
        <v>102</v>
      </c>
      <c r="B12" s="75" t="s">
        <v>103</v>
      </c>
      <c r="C12" s="75"/>
      <c r="D12" s="75"/>
      <c r="E12" s="85">
        <f>VLOOKUP($B12,'[2]NUM9'!$G$2:$Q$156,2,FALSE)</f>
        <v>1</v>
      </c>
      <c r="F12" s="85">
        <f>VLOOKUP($B12,'[2]NUM9'!$G$2:$Q$156,3,FALSE)</f>
        <v>2</v>
      </c>
      <c r="G12" s="85">
        <f>VLOOKUP($B12,'[2]NUM9'!$G$2:$Q$156,4,FALSE)</f>
        <v>8</v>
      </c>
      <c r="H12" s="85">
        <f>VLOOKUP($B12,'[2]NUM9'!$G$2:$Q$156,5,FALSE)</f>
        <v>2</v>
      </c>
      <c r="I12" s="85">
        <f>VLOOKUP($B12,'[2]NUM9'!$G$2:$Q$156,6,FALSE)</f>
        <v>6</v>
      </c>
      <c r="J12" s="85">
        <f>VLOOKUP($B12,'[2]NUM9'!$G$2:$Q$156,7,FALSE)</f>
        <v>5</v>
      </c>
      <c r="K12" s="85">
        <f>VLOOKUP($B12,'[2]NUM9'!$G$2:$Q$156,8,FALSE)</f>
        <v>2</v>
      </c>
      <c r="L12" s="85">
        <f>VLOOKUP($B12,'[2]NUM9'!$G$2:$Q$156,9,FALSE)</f>
        <v>2</v>
      </c>
      <c r="M12" s="85">
        <f>VLOOKUP($B12,'[2]NUM9'!$G$2:$Q$156,10,FALSE)</f>
        <v>1</v>
      </c>
      <c r="N12" s="85"/>
      <c r="O12" s="85"/>
      <c r="P12" s="90"/>
      <c r="Q12" s="19">
        <f>SUM(E12:P12)</f>
        <v>29</v>
      </c>
      <c r="R12" s="19">
        <v>24</v>
      </c>
      <c r="S12" s="51">
        <f>+R12</f>
        <v>24</v>
      </c>
      <c r="T12" s="19" t="e">
        <f>VLOOKUP($B12,'[2]DEN9'!$H$4:$J$157,2,FALSE)</f>
        <v>#N/A</v>
      </c>
      <c r="U12" s="52">
        <v>26</v>
      </c>
      <c r="V12" s="52"/>
      <c r="W12" s="53"/>
    </row>
    <row r="13" spans="1:23" s="74" customFormat="1" ht="13.5" thickBot="1">
      <c r="A13" s="1" t="s">
        <v>102</v>
      </c>
      <c r="B13" s="75" t="s">
        <v>104</v>
      </c>
      <c r="C13" s="75"/>
      <c r="D13" s="75"/>
      <c r="E13" s="85">
        <f>VLOOKUP($B13,'[2]NUM9'!$G$2:$Q$156,2,FALSE)</f>
        <v>0</v>
      </c>
      <c r="F13" s="85">
        <f>VLOOKUP($B13,'[2]NUM9'!$G$2:$Q$156,3,FALSE)</f>
        <v>0</v>
      </c>
      <c r="G13" s="85">
        <f>VLOOKUP($B13,'[2]NUM9'!$G$2:$Q$156,4,FALSE)</f>
        <v>2</v>
      </c>
      <c r="H13" s="85">
        <f>VLOOKUP($B13,'[2]NUM9'!$G$2:$Q$156,5,FALSE)</f>
        <v>1</v>
      </c>
      <c r="I13" s="85">
        <f>VLOOKUP($B13,'[2]NUM9'!$G$2:$Q$156,6,FALSE)</f>
        <v>3</v>
      </c>
      <c r="J13" s="85">
        <f>VLOOKUP($B13,'[2]NUM9'!$G$2:$Q$156,7,FALSE)</f>
        <v>3</v>
      </c>
      <c r="K13" s="85">
        <f>VLOOKUP($B13,'[2]NUM9'!$G$2:$Q$156,8,FALSE)</f>
        <v>4</v>
      </c>
      <c r="L13" s="85">
        <f>VLOOKUP($B13,'[2]NUM9'!$G$2:$Q$156,9,FALSE)</f>
        <v>2</v>
      </c>
      <c r="M13" s="85">
        <f>VLOOKUP($B13,'[2]NUM9'!$G$2:$Q$156,10,FALSE)</f>
        <v>1</v>
      </c>
      <c r="N13" s="85"/>
      <c r="O13" s="85"/>
      <c r="P13" s="90"/>
      <c r="Q13" s="19">
        <f>SUM(E13:P13)</f>
        <v>16</v>
      </c>
      <c r="R13" s="19">
        <v>18</v>
      </c>
      <c r="S13" s="51">
        <f aca="true" t="shared" si="0" ref="S13:S20">+R13</f>
        <v>18</v>
      </c>
      <c r="T13" s="19" t="e">
        <f>VLOOKUP($B13,'[2]DEN9'!$H$4:$J$157,2,FALSE)</f>
        <v>#N/A</v>
      </c>
      <c r="U13" s="52">
        <v>19</v>
      </c>
      <c r="V13" s="52"/>
      <c r="W13" s="53"/>
    </row>
    <row r="14" spans="1:23" s="74" customFormat="1" ht="13.5" thickBot="1">
      <c r="A14" s="1" t="s">
        <v>102</v>
      </c>
      <c r="B14" s="75" t="s">
        <v>105</v>
      </c>
      <c r="C14" s="75"/>
      <c r="D14" s="75"/>
      <c r="E14" s="85">
        <f>VLOOKUP($B14,'[2]NUM9'!$G$2:$Q$156,2,FALSE)</f>
        <v>0</v>
      </c>
      <c r="F14" s="85">
        <f>VLOOKUP($B14,'[2]NUM9'!$G$2:$Q$156,3,FALSE)</f>
        <v>1</v>
      </c>
      <c r="G14" s="85">
        <f>VLOOKUP($B14,'[2]NUM9'!$G$2:$Q$156,4,FALSE)</f>
        <v>0</v>
      </c>
      <c r="H14" s="85">
        <f>VLOOKUP($B14,'[2]NUM9'!$G$2:$Q$156,5,FALSE)</f>
        <v>0</v>
      </c>
      <c r="I14" s="85">
        <f>VLOOKUP($B14,'[2]NUM9'!$G$2:$Q$156,6,FALSE)</f>
        <v>0</v>
      </c>
      <c r="J14" s="85">
        <f>VLOOKUP($B14,'[2]NUM9'!$G$2:$Q$156,7,FALSE)</f>
        <v>0</v>
      </c>
      <c r="K14" s="85">
        <f>VLOOKUP($B14,'[2]NUM9'!$G$2:$Q$156,8,FALSE)</f>
        <v>0</v>
      </c>
      <c r="L14" s="85">
        <f>VLOOKUP($B14,'[2]NUM9'!$G$2:$Q$156,9,FALSE)</f>
        <v>0</v>
      </c>
      <c r="M14" s="85">
        <f>VLOOKUP($B14,'[2]NUM9'!$G$2:$Q$156,10,FALSE)</f>
        <v>0</v>
      </c>
      <c r="N14" s="85"/>
      <c r="O14" s="85"/>
      <c r="P14" s="90"/>
      <c r="Q14" s="19">
        <f>SUM(E14:P14)</f>
        <v>1</v>
      </c>
      <c r="R14" s="19">
        <v>1</v>
      </c>
      <c r="S14" s="51">
        <f t="shared" si="0"/>
        <v>1</v>
      </c>
      <c r="T14" s="19" t="e">
        <f>VLOOKUP($B14,'[2]DEN9'!$H$4:$J$157,2,FALSE)</f>
        <v>#N/A</v>
      </c>
      <c r="U14" s="52">
        <v>2</v>
      </c>
      <c r="V14" s="52"/>
      <c r="W14" s="53"/>
    </row>
    <row r="15" spans="1:23" s="74" customFormat="1" ht="13.5" thickBot="1">
      <c r="A15" s="1" t="s">
        <v>102</v>
      </c>
      <c r="B15" s="75" t="s">
        <v>106</v>
      </c>
      <c r="C15" s="75"/>
      <c r="D15" s="75"/>
      <c r="E15" s="85">
        <f>VLOOKUP($B15,'[2]NUM9'!$G$2:$Q$156,2,FALSE)</f>
        <v>3</v>
      </c>
      <c r="F15" s="85">
        <f>VLOOKUP($B15,'[2]NUM9'!$G$2:$Q$156,3,FALSE)</f>
        <v>2</v>
      </c>
      <c r="G15" s="85">
        <f>VLOOKUP($B15,'[2]NUM9'!$G$2:$Q$156,4,FALSE)</f>
        <v>4</v>
      </c>
      <c r="H15" s="85">
        <f>VLOOKUP($B15,'[2]NUM9'!$G$2:$Q$156,5,FALSE)</f>
        <v>1</v>
      </c>
      <c r="I15" s="85">
        <f>VLOOKUP($B15,'[2]NUM9'!$G$2:$Q$156,6,FALSE)</f>
        <v>3</v>
      </c>
      <c r="J15" s="85">
        <f>VLOOKUP($B15,'[2]NUM9'!$G$2:$Q$156,7,FALSE)</f>
        <v>2</v>
      </c>
      <c r="K15" s="85">
        <f>VLOOKUP($B15,'[2]NUM9'!$G$2:$Q$156,8,FALSE)</f>
        <v>1</v>
      </c>
      <c r="L15" s="85">
        <f>VLOOKUP($B15,'[2]NUM9'!$G$2:$Q$156,9,FALSE)</f>
        <v>1</v>
      </c>
      <c r="M15" s="85">
        <f>VLOOKUP($B15,'[2]NUM9'!$G$2:$Q$156,10,FALSE)</f>
        <v>1</v>
      </c>
      <c r="N15" s="85"/>
      <c r="O15" s="85"/>
      <c r="P15" s="90"/>
      <c r="Q15" s="19">
        <f>SUM(E15:P15)</f>
        <v>18</v>
      </c>
      <c r="R15" s="19">
        <v>14</v>
      </c>
      <c r="S15" s="51">
        <f t="shared" si="0"/>
        <v>14</v>
      </c>
      <c r="T15" s="19" t="e">
        <f>VLOOKUP($B15,'[2]DEN9'!$H$4:$J$157,2,FALSE)</f>
        <v>#N/A</v>
      </c>
      <c r="U15" s="52">
        <v>16</v>
      </c>
      <c r="V15" s="52"/>
      <c r="W15" s="53"/>
    </row>
    <row r="16" spans="1:23" s="82" customFormat="1" ht="13.5" thickBot="1">
      <c r="A16" s="148" t="s">
        <v>112</v>
      </c>
      <c r="B16" s="149"/>
      <c r="C16" s="45">
        <f>+D16/'Meta Corte Muni'!O46</f>
        <v>1.3020674389554165</v>
      </c>
      <c r="D16" s="20">
        <f>+Q16/U16</f>
        <v>1.0158730158730158</v>
      </c>
      <c r="E16" s="86">
        <f aca="true" t="shared" si="1" ref="E16:V16">SUM(E12:E15)</f>
        <v>4</v>
      </c>
      <c r="F16" s="86">
        <f t="shared" si="1"/>
        <v>5</v>
      </c>
      <c r="G16" s="86">
        <f t="shared" si="1"/>
        <v>14</v>
      </c>
      <c r="H16" s="86">
        <f t="shared" si="1"/>
        <v>4</v>
      </c>
      <c r="I16" s="86">
        <f t="shared" si="1"/>
        <v>12</v>
      </c>
      <c r="J16" s="86">
        <f t="shared" si="1"/>
        <v>10</v>
      </c>
      <c r="K16" s="86">
        <f t="shared" si="1"/>
        <v>7</v>
      </c>
      <c r="L16" s="86">
        <f t="shared" si="1"/>
        <v>5</v>
      </c>
      <c r="M16" s="86">
        <f t="shared" si="1"/>
        <v>3</v>
      </c>
      <c r="N16" s="86">
        <f t="shared" si="1"/>
        <v>0</v>
      </c>
      <c r="O16" s="86">
        <f t="shared" si="1"/>
        <v>0</v>
      </c>
      <c r="P16" s="86">
        <f t="shared" si="1"/>
        <v>0</v>
      </c>
      <c r="Q16" s="105">
        <f t="shared" si="1"/>
        <v>64</v>
      </c>
      <c r="R16" s="15">
        <f t="shared" si="1"/>
        <v>57</v>
      </c>
      <c r="S16" s="15">
        <f t="shared" si="1"/>
        <v>57</v>
      </c>
      <c r="T16" s="15" t="e">
        <f t="shared" si="1"/>
        <v>#N/A</v>
      </c>
      <c r="U16" s="15">
        <f t="shared" si="1"/>
        <v>63</v>
      </c>
      <c r="V16" s="15">
        <f t="shared" si="1"/>
        <v>0</v>
      </c>
      <c r="W16" s="15">
        <f>SUM(W12:W15)</f>
        <v>0</v>
      </c>
    </row>
    <row r="17" spans="1:23" s="74" customFormat="1" ht="13.5" thickBot="1">
      <c r="A17" s="1" t="s">
        <v>107</v>
      </c>
      <c r="B17" s="75" t="s">
        <v>108</v>
      </c>
      <c r="C17" s="75"/>
      <c r="D17" s="75"/>
      <c r="E17" s="85">
        <f>VLOOKUP($B17,'[2]NUM9'!$G$2:$Q$156,2,FALSE)</f>
        <v>3</v>
      </c>
      <c r="F17" s="85">
        <f>VLOOKUP($B17,'[2]NUM9'!$G$2:$Q$156,3,FALSE)</f>
        <v>0</v>
      </c>
      <c r="G17" s="85">
        <f>VLOOKUP($B17,'[2]NUM9'!$G$2:$Q$156,4,FALSE)</f>
        <v>2</v>
      </c>
      <c r="H17" s="85">
        <f>VLOOKUP($B17,'[2]NUM9'!$G$2:$Q$156,5,FALSE)</f>
        <v>0</v>
      </c>
      <c r="I17" s="85">
        <f>VLOOKUP($B17,'[2]NUM9'!$G$2:$Q$156,6,FALSE)</f>
        <v>0</v>
      </c>
      <c r="J17" s="85">
        <f>VLOOKUP($B17,'[2]NUM9'!$G$2:$Q$156,7,FALSE)</f>
        <v>2</v>
      </c>
      <c r="K17" s="85">
        <f>VLOOKUP($B17,'[2]NUM9'!$G$2:$Q$156,8,FALSE)</f>
        <v>2</v>
      </c>
      <c r="L17" s="85">
        <f>VLOOKUP($B17,'[2]NUM9'!$G$2:$Q$156,9,FALSE)</f>
        <v>1</v>
      </c>
      <c r="M17" s="85">
        <f>VLOOKUP($B17,'[2]NUM9'!$G$2:$Q$156,10,FALSE)</f>
        <v>0</v>
      </c>
      <c r="N17" s="85"/>
      <c r="O17" s="85"/>
      <c r="P17" s="90"/>
      <c r="Q17" s="19">
        <f>SUM(E17:P17)</f>
        <v>10</v>
      </c>
      <c r="R17" s="19">
        <v>24</v>
      </c>
      <c r="S17" s="51">
        <f t="shared" si="0"/>
        <v>24</v>
      </c>
      <c r="T17" s="19" t="e">
        <f>VLOOKUP($B17,'[2]DEN9'!$H$4:$J$157,2,FALSE)</f>
        <v>#N/A</v>
      </c>
      <c r="U17" s="52">
        <v>20</v>
      </c>
      <c r="V17" s="52"/>
      <c r="W17" s="53"/>
    </row>
    <row r="18" spans="1:23" s="74" customFormat="1" ht="13.5" thickBot="1">
      <c r="A18" s="1" t="s">
        <v>107</v>
      </c>
      <c r="B18" s="75" t="s">
        <v>109</v>
      </c>
      <c r="C18" s="75"/>
      <c r="D18" s="75"/>
      <c r="E18" s="85">
        <f>VLOOKUP($B18,'[2]NUM9'!$G$2:$Q$156,2,FALSE)</f>
        <v>0</v>
      </c>
      <c r="F18" s="85">
        <f>VLOOKUP($B18,'[2]NUM9'!$G$2:$Q$156,3,FALSE)</f>
        <v>0</v>
      </c>
      <c r="G18" s="85">
        <f>VLOOKUP($B18,'[2]NUM9'!$G$2:$Q$156,4,FALSE)</f>
        <v>0</v>
      </c>
      <c r="H18" s="85">
        <f>VLOOKUP($B18,'[2]NUM9'!$G$2:$Q$156,5,FALSE)</f>
        <v>3</v>
      </c>
      <c r="I18" s="85">
        <f>VLOOKUP($B18,'[2]NUM9'!$G$2:$Q$156,6,FALSE)</f>
        <v>0</v>
      </c>
      <c r="J18" s="85">
        <f>VLOOKUP($B18,'[2]NUM9'!$G$2:$Q$156,7,FALSE)</f>
        <v>1</v>
      </c>
      <c r="K18" s="85">
        <f>VLOOKUP($B18,'[2]NUM9'!$G$2:$Q$156,8,FALSE)</f>
        <v>0</v>
      </c>
      <c r="L18" s="85">
        <f>VLOOKUP($B18,'[2]NUM9'!$G$2:$Q$156,9,FALSE)</f>
        <v>0</v>
      </c>
      <c r="M18" s="85">
        <f>VLOOKUP($B18,'[2]NUM9'!$G$2:$Q$156,10,FALSE)</f>
        <v>0</v>
      </c>
      <c r="N18" s="85"/>
      <c r="O18" s="85"/>
      <c r="P18" s="90"/>
      <c r="Q18" s="19">
        <f>SUM(E18:P18)</f>
        <v>4</v>
      </c>
      <c r="R18" s="19">
        <v>10</v>
      </c>
      <c r="S18" s="51">
        <f t="shared" si="0"/>
        <v>10</v>
      </c>
      <c r="T18" s="19" t="e">
        <f>VLOOKUP($B18,'[2]DEN9'!$H$4:$J$157,2,FALSE)</f>
        <v>#N/A</v>
      </c>
      <c r="U18" s="52">
        <v>6</v>
      </c>
      <c r="V18" s="52"/>
      <c r="W18" s="53"/>
    </row>
    <row r="19" spans="1:23" s="74" customFormat="1" ht="13.5" thickBot="1">
      <c r="A19" s="1" t="s">
        <v>107</v>
      </c>
      <c r="B19" s="75" t="s">
        <v>110</v>
      </c>
      <c r="C19" s="75"/>
      <c r="D19" s="75"/>
      <c r="E19" s="85">
        <f>VLOOKUP($B19,'[2]NUM9'!$G$2:$Q$156,2,FALSE)</f>
        <v>0</v>
      </c>
      <c r="F19" s="85">
        <f>VLOOKUP($B19,'[2]NUM9'!$G$2:$Q$156,3,FALSE)</f>
        <v>0</v>
      </c>
      <c r="G19" s="85">
        <f>VLOOKUP($B19,'[2]NUM9'!$G$2:$Q$156,4,FALSE)</f>
        <v>0</v>
      </c>
      <c r="H19" s="85">
        <f>VLOOKUP($B19,'[2]NUM9'!$G$2:$Q$156,5,FALSE)</f>
        <v>2</v>
      </c>
      <c r="I19" s="85">
        <f>VLOOKUP($B19,'[2]NUM9'!$G$2:$Q$156,6,FALSE)</f>
        <v>1</v>
      </c>
      <c r="J19" s="85">
        <f>VLOOKUP($B19,'[2]NUM9'!$G$2:$Q$156,7,FALSE)</f>
        <v>0</v>
      </c>
      <c r="K19" s="85">
        <f>VLOOKUP($B19,'[2]NUM9'!$G$2:$Q$156,8,FALSE)</f>
        <v>0</v>
      </c>
      <c r="L19" s="85">
        <f>VLOOKUP($B19,'[2]NUM9'!$G$2:$Q$156,9,FALSE)</f>
        <v>1</v>
      </c>
      <c r="M19" s="85">
        <f>VLOOKUP($B19,'[2]NUM9'!$G$2:$Q$156,10,FALSE)</f>
        <v>1</v>
      </c>
      <c r="N19" s="85"/>
      <c r="O19" s="85"/>
      <c r="P19" s="90"/>
      <c r="Q19" s="19">
        <f>SUM(E19:P19)</f>
        <v>5</v>
      </c>
      <c r="R19" s="19">
        <v>7</v>
      </c>
      <c r="S19" s="51">
        <f t="shared" si="0"/>
        <v>7</v>
      </c>
      <c r="T19" s="19" t="e">
        <f>VLOOKUP($B19,'[2]DEN9'!$H$4:$J$157,2,FALSE)</f>
        <v>#N/A</v>
      </c>
      <c r="U19" s="52">
        <v>7</v>
      </c>
      <c r="V19" s="52"/>
      <c r="W19" s="53"/>
    </row>
    <row r="20" spans="1:23" s="74" customFormat="1" ht="13.5" thickBot="1">
      <c r="A20" s="1" t="s">
        <v>107</v>
      </c>
      <c r="B20" s="75" t="s">
        <v>111</v>
      </c>
      <c r="C20" s="75"/>
      <c r="D20" s="75"/>
      <c r="E20" s="85">
        <f>VLOOKUP($B20,'[2]NUM9'!$G$2:$Q$156,2,FALSE)</f>
        <v>0</v>
      </c>
      <c r="F20" s="85">
        <f>VLOOKUP($B20,'[2]NUM9'!$G$2:$Q$156,3,FALSE)</f>
        <v>0</v>
      </c>
      <c r="G20" s="85">
        <f>VLOOKUP($B20,'[2]NUM9'!$G$2:$Q$156,4,FALSE)</f>
        <v>1</v>
      </c>
      <c r="H20" s="85">
        <f>VLOOKUP($B20,'[2]NUM9'!$G$2:$Q$156,5,FALSE)</f>
        <v>2</v>
      </c>
      <c r="I20" s="85">
        <f>VLOOKUP($B20,'[2]NUM9'!$G$2:$Q$156,6,FALSE)</f>
        <v>0</v>
      </c>
      <c r="J20" s="85">
        <f>VLOOKUP($B20,'[2]NUM9'!$G$2:$Q$156,7,FALSE)</f>
        <v>1</v>
      </c>
      <c r="K20" s="85">
        <f>VLOOKUP($B20,'[2]NUM9'!$G$2:$Q$156,8,FALSE)</f>
        <v>1</v>
      </c>
      <c r="L20" s="85">
        <f>VLOOKUP($B20,'[2]NUM9'!$G$2:$Q$156,9,FALSE)</f>
        <v>4</v>
      </c>
      <c r="M20" s="85">
        <f>VLOOKUP($B20,'[2]NUM9'!$G$2:$Q$156,10,FALSE)</f>
        <v>1</v>
      </c>
      <c r="N20" s="85"/>
      <c r="O20" s="85"/>
      <c r="P20" s="90"/>
      <c r="Q20" s="19">
        <f>SUM(E20:P20)</f>
        <v>10</v>
      </c>
      <c r="R20" s="19">
        <v>14</v>
      </c>
      <c r="S20" s="51">
        <f t="shared" si="0"/>
        <v>14</v>
      </c>
      <c r="T20" s="19" t="e">
        <f>VLOOKUP($B20,'[2]DEN9'!$H$4:$J$157,2,FALSE)</f>
        <v>#N/A</v>
      </c>
      <c r="U20" s="52">
        <v>16</v>
      </c>
      <c r="V20" s="52"/>
      <c r="W20" s="53"/>
    </row>
    <row r="21" spans="1:23" s="82" customFormat="1" ht="13.5" thickBot="1">
      <c r="A21" s="148" t="s">
        <v>113</v>
      </c>
      <c r="B21" s="149"/>
      <c r="C21" s="45">
        <f>+D21/'Meta Corte Muni'!O47</f>
        <v>0.7351095947011274</v>
      </c>
      <c r="D21" s="20">
        <f>+Q21/U21</f>
        <v>0.5918367346938775</v>
      </c>
      <c r="E21" s="15">
        <f aca="true" t="shared" si="2" ref="E21:V21">SUM(E17:E20)</f>
        <v>3</v>
      </c>
      <c r="F21" s="15">
        <f t="shared" si="2"/>
        <v>0</v>
      </c>
      <c r="G21" s="15">
        <f t="shared" si="2"/>
        <v>3</v>
      </c>
      <c r="H21" s="15">
        <f t="shared" si="2"/>
        <v>7</v>
      </c>
      <c r="I21" s="15">
        <f t="shared" si="2"/>
        <v>1</v>
      </c>
      <c r="J21" s="15">
        <f t="shared" si="2"/>
        <v>4</v>
      </c>
      <c r="K21" s="15">
        <f t="shared" si="2"/>
        <v>3</v>
      </c>
      <c r="L21" s="15">
        <f t="shared" si="2"/>
        <v>6</v>
      </c>
      <c r="M21" s="15">
        <f t="shared" si="2"/>
        <v>2</v>
      </c>
      <c r="N21" s="15">
        <f t="shared" si="2"/>
        <v>0</v>
      </c>
      <c r="O21" s="15">
        <f t="shared" si="2"/>
        <v>0</v>
      </c>
      <c r="P21" s="15">
        <f t="shared" si="2"/>
        <v>0</v>
      </c>
      <c r="Q21" s="105">
        <f t="shared" si="2"/>
        <v>29</v>
      </c>
      <c r="R21" s="15">
        <f t="shared" si="2"/>
        <v>55</v>
      </c>
      <c r="S21" s="15">
        <f t="shared" si="2"/>
        <v>55</v>
      </c>
      <c r="T21" s="15" t="e">
        <f t="shared" si="2"/>
        <v>#N/A</v>
      </c>
      <c r="U21" s="15">
        <f t="shared" si="2"/>
        <v>49</v>
      </c>
      <c r="V21" s="15">
        <f t="shared" si="2"/>
        <v>0</v>
      </c>
      <c r="W21" s="15">
        <f>SUM(W17:W20)</f>
        <v>0</v>
      </c>
    </row>
    <row r="22" spans="2:23" s="87" customFormat="1" ht="12.75">
      <c r="B22" s="80" t="s">
        <v>114</v>
      </c>
      <c r="C22" s="80"/>
      <c r="E22" s="88">
        <f>+E21+E16</f>
        <v>7</v>
      </c>
      <c r="F22" s="88">
        <f aca="true" t="shared" si="3" ref="F22:W22">+F21+F16</f>
        <v>5</v>
      </c>
      <c r="G22" s="88">
        <f t="shared" si="3"/>
        <v>17</v>
      </c>
      <c r="H22" s="88">
        <f t="shared" si="3"/>
        <v>11</v>
      </c>
      <c r="I22" s="88">
        <f t="shared" si="3"/>
        <v>13</v>
      </c>
      <c r="J22" s="88">
        <f t="shared" si="3"/>
        <v>14</v>
      </c>
      <c r="K22" s="88">
        <f t="shared" si="3"/>
        <v>10</v>
      </c>
      <c r="L22" s="88">
        <f t="shared" si="3"/>
        <v>11</v>
      </c>
      <c r="M22" s="88">
        <f t="shared" si="3"/>
        <v>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93</v>
      </c>
      <c r="R22" s="88">
        <f t="shared" si="3"/>
        <v>112</v>
      </c>
      <c r="S22" s="88">
        <f t="shared" si="3"/>
        <v>112</v>
      </c>
      <c r="T22" s="88" t="e">
        <f t="shared" si="3"/>
        <v>#N/A</v>
      </c>
      <c r="U22" s="88">
        <f t="shared" si="3"/>
        <v>112</v>
      </c>
      <c r="V22" s="88">
        <f t="shared" si="3"/>
        <v>0</v>
      </c>
      <c r="W22" s="88">
        <f t="shared" si="3"/>
        <v>0</v>
      </c>
    </row>
  </sheetData>
  <sheetProtection/>
  <mergeCells count="11">
    <mergeCell ref="C1:C11"/>
    <mergeCell ref="R10:W10"/>
    <mergeCell ref="R2:W9"/>
    <mergeCell ref="E1:W1"/>
    <mergeCell ref="B1:B10"/>
    <mergeCell ref="A16:B16"/>
    <mergeCell ref="A21:B21"/>
    <mergeCell ref="A1:A10"/>
    <mergeCell ref="E2:Q9"/>
    <mergeCell ref="D1:D10"/>
    <mergeCell ref="E10:Q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52.140625" style="0" bestFit="1" customWidth="1"/>
    <col min="3" max="3" width="14.421875" style="0" customWidth="1"/>
    <col min="4" max="4" width="10.7109375" style="0" customWidth="1"/>
    <col min="5" max="5" width="6.8515625" style="56" bestFit="1" customWidth="1"/>
    <col min="6" max="6" width="8.8515625" style="56" bestFit="1" customWidth="1"/>
    <col min="7" max="7" width="7.140625" style="56" bestFit="1" customWidth="1"/>
    <col min="8" max="11" width="6.140625" style="56" bestFit="1" customWidth="1"/>
    <col min="12" max="12" width="8.421875" style="56" bestFit="1" customWidth="1"/>
    <col min="13" max="16" width="7.421875" style="56" bestFit="1" customWidth="1"/>
    <col min="17" max="17" width="11.7109375" style="56" bestFit="1" customWidth="1"/>
    <col min="18" max="18" width="9.00390625" style="0" bestFit="1" customWidth="1"/>
    <col min="19" max="19" width="15.7109375" style="0" customWidth="1"/>
  </cols>
  <sheetData>
    <row r="1" spans="1:19" ht="73.5" customHeight="1" thickBot="1" thickTop="1">
      <c r="A1" s="261" t="s">
        <v>0</v>
      </c>
      <c r="B1" s="241" t="s">
        <v>1</v>
      </c>
      <c r="C1" s="241" t="s">
        <v>58</v>
      </c>
      <c r="D1" s="238" t="s">
        <v>55</v>
      </c>
      <c r="E1" s="270" t="s">
        <v>48</v>
      </c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</row>
    <row r="2" spans="1:19" ht="15" customHeight="1">
      <c r="A2" s="262"/>
      <c r="B2" s="260"/>
      <c r="C2" s="242"/>
      <c r="D2" s="239"/>
      <c r="E2" s="264" t="s">
        <v>3</v>
      </c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180" t="s">
        <v>4</v>
      </c>
      <c r="S2" s="181"/>
    </row>
    <row r="3" spans="1:19" ht="15" customHeight="1">
      <c r="A3" s="262"/>
      <c r="B3" s="260"/>
      <c r="C3" s="242"/>
      <c r="D3" s="239"/>
      <c r="E3" s="266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182"/>
      <c r="S3" s="183"/>
    </row>
    <row r="4" spans="1:19" ht="15" customHeight="1">
      <c r="A4" s="262"/>
      <c r="B4" s="260"/>
      <c r="C4" s="242"/>
      <c r="D4" s="239"/>
      <c r="E4" s="266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182"/>
      <c r="S4" s="183"/>
    </row>
    <row r="5" spans="1:19" ht="15" customHeight="1">
      <c r="A5" s="262"/>
      <c r="B5" s="260"/>
      <c r="C5" s="242"/>
      <c r="D5" s="239"/>
      <c r="E5" s="266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182"/>
      <c r="S5" s="183"/>
    </row>
    <row r="6" spans="1:19" ht="15" customHeight="1">
      <c r="A6" s="262"/>
      <c r="B6" s="260"/>
      <c r="C6" s="242"/>
      <c r="D6" s="239"/>
      <c r="E6" s="266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182"/>
      <c r="S6" s="183"/>
    </row>
    <row r="7" spans="1:19" ht="15" customHeight="1">
      <c r="A7" s="262"/>
      <c r="B7" s="260"/>
      <c r="C7" s="242"/>
      <c r="D7" s="239"/>
      <c r="E7" s="266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182"/>
      <c r="S7" s="183"/>
    </row>
    <row r="8" spans="1:19" ht="15" customHeight="1">
      <c r="A8" s="262"/>
      <c r="B8" s="260"/>
      <c r="C8" s="242"/>
      <c r="D8" s="239"/>
      <c r="E8" s="266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182"/>
      <c r="S8" s="183"/>
    </row>
    <row r="9" spans="1:19" ht="15.75" customHeight="1" thickBot="1">
      <c r="A9" s="262"/>
      <c r="B9" s="260"/>
      <c r="C9" s="242"/>
      <c r="D9" s="239"/>
      <c r="E9" s="267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184"/>
      <c r="S9" s="185"/>
    </row>
    <row r="10" spans="1:19" ht="57.75" customHeight="1" thickBot="1">
      <c r="A10" s="263"/>
      <c r="B10" s="243"/>
      <c r="C10" s="242"/>
      <c r="D10" s="240"/>
      <c r="E10" s="269" t="s">
        <v>49</v>
      </c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72"/>
      <c r="R10" s="273" t="s">
        <v>127</v>
      </c>
      <c r="S10" s="273"/>
    </row>
    <row r="11" spans="1:19" ht="15.75" thickBot="1">
      <c r="A11" s="98"/>
      <c r="B11" s="98"/>
      <c r="C11" s="243"/>
      <c r="D11" s="98" t="s">
        <v>56</v>
      </c>
      <c r="E11" s="97" t="s">
        <v>7</v>
      </c>
      <c r="F11" s="97" t="s">
        <v>8</v>
      </c>
      <c r="G11" s="97" t="s">
        <v>9</v>
      </c>
      <c r="H11" s="97" t="s">
        <v>10</v>
      </c>
      <c r="I11" s="97" t="s">
        <v>11</v>
      </c>
      <c r="J11" s="97" t="s">
        <v>12</v>
      </c>
      <c r="K11" s="97" t="s">
        <v>13</v>
      </c>
      <c r="L11" s="97" t="s">
        <v>14</v>
      </c>
      <c r="M11" s="97" t="s">
        <v>15</v>
      </c>
      <c r="N11" s="97" t="s">
        <v>16</v>
      </c>
      <c r="O11" s="97" t="s">
        <v>17</v>
      </c>
      <c r="P11" s="97" t="s">
        <v>18</v>
      </c>
      <c r="Q11" s="97" t="s">
        <v>19</v>
      </c>
      <c r="R11" s="274"/>
      <c r="S11" s="274"/>
    </row>
    <row r="12" spans="1:17" s="74" customFormat="1" ht="13.5" thickBot="1">
      <c r="A12" s="1" t="s">
        <v>102</v>
      </c>
      <c r="B12" s="75" t="s">
        <v>103</v>
      </c>
      <c r="C12" s="75"/>
      <c r="D12" s="75"/>
      <c r="E12" s="85">
        <f>VLOOKUP($B12,'[2]NUM10'!$G$2:$Q$152,2,FALSE)</f>
        <v>25</v>
      </c>
      <c r="F12" s="85">
        <f>VLOOKUP($B12,'[2]NUM10'!$G$2:$Q$152,3,FALSE)</f>
        <v>24</v>
      </c>
      <c r="G12" s="85">
        <f>VLOOKUP($B12,'[2]NUM10'!$G$2:$Q$152,4,FALSE)</f>
        <v>5</v>
      </c>
      <c r="H12" s="85">
        <f>VLOOKUP($B12,'[2]NUM10'!$G$2:$Q$152,5,FALSE)</f>
        <v>7</v>
      </c>
      <c r="I12" s="85">
        <f>VLOOKUP($B12,'[2]NUM10'!$G$2:$Q$152,6,FALSE)</f>
        <v>3</v>
      </c>
      <c r="J12" s="85">
        <f>VLOOKUP($B12,'[2]NUM10'!$G$2:$Q$152,7,FALSE)</f>
        <v>10</v>
      </c>
      <c r="K12" s="85">
        <f>VLOOKUP($B12,'[2]NUM10'!$G$2:$Q$152,8,FALSE)</f>
        <v>11</v>
      </c>
      <c r="L12" s="85">
        <f>VLOOKUP($B12,'[2]NUM10'!$G$2:$Q$152,9,FALSE)</f>
        <v>18</v>
      </c>
      <c r="M12" s="85">
        <f>VLOOKUP($B12,'[2]NUM10'!$G$2:$Q$152,10,FALSE)</f>
        <v>6</v>
      </c>
      <c r="N12" s="85"/>
      <c r="O12" s="85"/>
      <c r="P12" s="90"/>
      <c r="Q12" s="19">
        <f>SUM(E12:P12)</f>
        <v>109</v>
      </c>
    </row>
    <row r="13" spans="1:17" s="74" customFormat="1" ht="13.5" thickBot="1">
      <c r="A13" s="1" t="s">
        <v>102</v>
      </c>
      <c r="B13" s="75" t="s">
        <v>104</v>
      </c>
      <c r="C13" s="75"/>
      <c r="D13" s="75"/>
      <c r="E13" s="85">
        <f>VLOOKUP($B13,'[2]NUM10'!$G$2:$Q$152,2,FALSE)</f>
        <v>22</v>
      </c>
      <c r="F13" s="85">
        <f>VLOOKUP($B13,'[2]NUM10'!$G$2:$Q$152,3,FALSE)</f>
        <v>10</v>
      </c>
      <c r="G13" s="85">
        <f>VLOOKUP($B13,'[2]NUM10'!$G$2:$Q$152,4,FALSE)</f>
        <v>16</v>
      </c>
      <c r="H13" s="85">
        <f>VLOOKUP($B13,'[2]NUM10'!$G$2:$Q$152,5,FALSE)</f>
        <v>7</v>
      </c>
      <c r="I13" s="85">
        <f>VLOOKUP($B13,'[2]NUM10'!$G$2:$Q$152,6,FALSE)</f>
        <v>15</v>
      </c>
      <c r="J13" s="85">
        <f>VLOOKUP($B13,'[2]NUM10'!$G$2:$Q$152,7,FALSE)</f>
        <v>4</v>
      </c>
      <c r="K13" s="85">
        <f>VLOOKUP($B13,'[2]NUM10'!$G$2:$Q$152,8,FALSE)</f>
        <v>10</v>
      </c>
      <c r="L13" s="85">
        <f>VLOOKUP($B13,'[2]NUM10'!$G$2:$Q$152,9,FALSE)</f>
        <v>6</v>
      </c>
      <c r="M13" s="85">
        <f>VLOOKUP($B13,'[2]NUM10'!$G$2:$Q$152,10,FALSE)</f>
        <v>2</v>
      </c>
      <c r="N13" s="85"/>
      <c r="O13" s="85"/>
      <c r="P13" s="90"/>
      <c r="Q13" s="19">
        <f>SUM(E13:P13)</f>
        <v>92</v>
      </c>
    </row>
    <row r="14" spans="1:17" s="74" customFormat="1" ht="13.5" thickBot="1">
      <c r="A14" s="1" t="s">
        <v>102</v>
      </c>
      <c r="B14" s="75" t="s">
        <v>105</v>
      </c>
      <c r="C14" s="75"/>
      <c r="D14" s="75"/>
      <c r="E14" s="85">
        <f>VLOOKUP($B14,'[2]NUM10'!$G$2:$Q$152,2,FALSE)</f>
        <v>10</v>
      </c>
      <c r="F14" s="85">
        <f>VLOOKUP($B14,'[2]NUM10'!$G$2:$Q$152,3,FALSE)</f>
        <v>4</v>
      </c>
      <c r="G14" s="85">
        <f>VLOOKUP($B14,'[2]NUM10'!$G$2:$Q$152,4,FALSE)</f>
        <v>2</v>
      </c>
      <c r="H14" s="85">
        <f>VLOOKUP($B14,'[2]NUM10'!$G$2:$Q$152,5,FALSE)</f>
        <v>4</v>
      </c>
      <c r="I14" s="85">
        <f>VLOOKUP($B14,'[2]NUM10'!$G$2:$Q$152,6,FALSE)</f>
        <v>4</v>
      </c>
      <c r="J14" s="85">
        <f>VLOOKUP($B14,'[2]NUM10'!$G$2:$Q$152,7,FALSE)</f>
        <v>4</v>
      </c>
      <c r="K14" s="85">
        <f>VLOOKUP($B14,'[2]NUM10'!$G$2:$Q$152,8,FALSE)</f>
        <v>4</v>
      </c>
      <c r="L14" s="85">
        <f>VLOOKUP($B14,'[2]NUM10'!$G$2:$Q$152,9,FALSE)</f>
        <v>5</v>
      </c>
      <c r="M14" s="85">
        <f>VLOOKUP($B14,'[2]NUM10'!$G$2:$Q$152,10,FALSE)</f>
        <v>0</v>
      </c>
      <c r="N14" s="85"/>
      <c r="O14" s="85"/>
      <c r="P14" s="90"/>
      <c r="Q14" s="19">
        <f>SUM(E14:P14)</f>
        <v>37</v>
      </c>
    </row>
    <row r="15" spans="1:17" s="74" customFormat="1" ht="13.5" thickBot="1">
      <c r="A15" s="1" t="s">
        <v>102</v>
      </c>
      <c r="B15" s="75" t="s">
        <v>106</v>
      </c>
      <c r="C15" s="75"/>
      <c r="D15" s="75"/>
      <c r="E15" s="85">
        <f>VLOOKUP($B15,'[2]NUM10'!$G$2:$Q$152,2,FALSE)</f>
        <v>19</v>
      </c>
      <c r="F15" s="85">
        <f>VLOOKUP($B15,'[2]NUM10'!$G$2:$Q$152,3,FALSE)</f>
        <v>7</v>
      </c>
      <c r="G15" s="85">
        <f>VLOOKUP($B15,'[2]NUM10'!$G$2:$Q$152,4,FALSE)</f>
        <v>11</v>
      </c>
      <c r="H15" s="85">
        <f>VLOOKUP($B15,'[2]NUM10'!$G$2:$Q$152,5,FALSE)</f>
        <v>6</v>
      </c>
      <c r="I15" s="85">
        <f>VLOOKUP($B15,'[2]NUM10'!$G$2:$Q$152,6,FALSE)</f>
        <v>7</v>
      </c>
      <c r="J15" s="85">
        <f>VLOOKUP($B15,'[2]NUM10'!$G$2:$Q$152,7,FALSE)</f>
        <v>6</v>
      </c>
      <c r="K15" s="85">
        <f>VLOOKUP($B15,'[2]NUM10'!$G$2:$Q$152,8,FALSE)</f>
        <v>5</v>
      </c>
      <c r="L15" s="85">
        <f>VLOOKUP($B15,'[2]NUM10'!$G$2:$Q$152,9,FALSE)</f>
        <v>6</v>
      </c>
      <c r="M15" s="85">
        <f>VLOOKUP($B15,'[2]NUM10'!$G$2:$Q$152,10,FALSE)</f>
        <v>1</v>
      </c>
      <c r="N15" s="85"/>
      <c r="O15" s="85"/>
      <c r="P15" s="90"/>
      <c r="Q15" s="19">
        <f>SUM(E15:P15)</f>
        <v>68</v>
      </c>
    </row>
    <row r="16" spans="1:20" s="74" customFormat="1" ht="13.5" thickBot="1">
      <c r="A16" s="148" t="s">
        <v>112</v>
      </c>
      <c r="B16" s="149"/>
      <c r="C16" s="45">
        <f>+D16/'Meta Corte Muni'!P46</f>
        <v>0.7053106608224994</v>
      </c>
      <c r="D16" s="21">
        <f>+Q16/R16</f>
        <v>0.3102661596958175</v>
      </c>
      <c r="E16" s="86">
        <f aca="true" t="shared" si="0" ref="E16:P16">SUM(E12:E15)</f>
        <v>76</v>
      </c>
      <c r="F16" s="86">
        <f t="shared" si="0"/>
        <v>45</v>
      </c>
      <c r="G16" s="86">
        <f t="shared" si="0"/>
        <v>34</v>
      </c>
      <c r="H16" s="86">
        <f t="shared" si="0"/>
        <v>24</v>
      </c>
      <c r="I16" s="86">
        <f t="shared" si="0"/>
        <v>29</v>
      </c>
      <c r="J16" s="86">
        <f t="shared" si="0"/>
        <v>24</v>
      </c>
      <c r="K16" s="86">
        <f t="shared" si="0"/>
        <v>30</v>
      </c>
      <c r="L16" s="86">
        <f t="shared" si="0"/>
        <v>35</v>
      </c>
      <c r="M16" s="86">
        <f t="shared" si="0"/>
        <v>9</v>
      </c>
      <c r="N16" s="86">
        <f t="shared" si="0"/>
        <v>0</v>
      </c>
      <c r="O16" s="86">
        <f t="shared" si="0"/>
        <v>0</v>
      </c>
      <c r="P16" s="86">
        <f t="shared" si="0"/>
        <v>0</v>
      </c>
      <c r="Q16" s="15">
        <f>SUM(Q12:Q15)</f>
        <v>306</v>
      </c>
      <c r="R16" s="275">
        <f>3945/4</f>
        <v>986.25</v>
      </c>
      <c r="S16" s="276"/>
      <c r="T16" s="106"/>
    </row>
    <row r="17" spans="1:17" s="74" customFormat="1" ht="13.5" thickBot="1">
      <c r="A17" s="1" t="s">
        <v>107</v>
      </c>
      <c r="B17" s="75" t="s">
        <v>108</v>
      </c>
      <c r="C17" s="75"/>
      <c r="D17" s="75"/>
      <c r="E17" s="85">
        <f>VLOOKUP($B17,'[2]NUM10'!$G$2:$Q$152,2,FALSE)</f>
        <v>44</v>
      </c>
      <c r="F17" s="85">
        <f>VLOOKUP($B17,'[2]NUM10'!$G$2:$Q$152,3,FALSE)</f>
        <v>16</v>
      </c>
      <c r="G17" s="85">
        <f>VLOOKUP($B17,'[2]NUM10'!$G$2:$Q$152,4,FALSE)</f>
        <v>33</v>
      </c>
      <c r="H17" s="85">
        <f>VLOOKUP($B17,'[2]NUM10'!$G$2:$Q$152,5,FALSE)</f>
        <v>15</v>
      </c>
      <c r="I17" s="85">
        <f>VLOOKUP($B17,'[2]NUM10'!$G$2:$Q$152,6,FALSE)</f>
        <v>44</v>
      </c>
      <c r="J17" s="85">
        <f>VLOOKUP($B17,'[2]NUM10'!$G$2:$Q$152,7,FALSE)</f>
        <v>18</v>
      </c>
      <c r="K17" s="85">
        <f>VLOOKUP($B17,'[2]NUM10'!$G$2:$Q$152,8,FALSE)</f>
        <v>23</v>
      </c>
      <c r="L17" s="85">
        <f>VLOOKUP($B17,'[2]NUM10'!$G$2:$Q$152,9,FALSE)</f>
        <v>22</v>
      </c>
      <c r="M17" s="85">
        <f>VLOOKUP($B17,'[2]NUM10'!$G$2:$Q$152,10,FALSE)</f>
        <v>26</v>
      </c>
      <c r="N17" s="85"/>
      <c r="O17" s="85"/>
      <c r="P17" s="90"/>
      <c r="Q17" s="19">
        <f>SUM(E17:P17)</f>
        <v>241</v>
      </c>
    </row>
    <row r="18" spans="1:17" s="74" customFormat="1" ht="13.5" thickBot="1">
      <c r="A18" s="1" t="s">
        <v>107</v>
      </c>
      <c r="B18" s="75" t="s">
        <v>109</v>
      </c>
      <c r="C18" s="75"/>
      <c r="D18" s="75"/>
      <c r="E18" s="85">
        <f>VLOOKUP($B18,'[2]NUM10'!$G$2:$Q$152,2,FALSE)</f>
        <v>4</v>
      </c>
      <c r="F18" s="85">
        <f>VLOOKUP($B18,'[2]NUM10'!$G$2:$Q$152,3,FALSE)</f>
        <v>0</v>
      </c>
      <c r="G18" s="85">
        <f>VLOOKUP($B18,'[2]NUM10'!$G$2:$Q$152,4,FALSE)</f>
        <v>0</v>
      </c>
      <c r="H18" s="85">
        <f>VLOOKUP($B18,'[2]NUM10'!$G$2:$Q$152,5,FALSE)</f>
        <v>0</v>
      </c>
      <c r="I18" s="85">
        <f>VLOOKUP($B18,'[2]NUM10'!$G$2:$Q$152,6,FALSE)</f>
        <v>3</v>
      </c>
      <c r="J18" s="85">
        <f>VLOOKUP($B18,'[2]NUM10'!$G$2:$Q$152,7,FALSE)</f>
        <v>5</v>
      </c>
      <c r="K18" s="85">
        <f>VLOOKUP($B18,'[2]NUM10'!$G$2:$Q$152,8,FALSE)</f>
        <v>16</v>
      </c>
      <c r="L18" s="85">
        <f>VLOOKUP($B18,'[2]NUM10'!$G$2:$Q$152,9,FALSE)</f>
        <v>3</v>
      </c>
      <c r="M18" s="85">
        <f>VLOOKUP($B18,'[2]NUM10'!$G$2:$Q$152,10,FALSE)</f>
        <v>4</v>
      </c>
      <c r="N18" s="85"/>
      <c r="O18" s="85"/>
      <c r="P18" s="90"/>
      <c r="Q18" s="19">
        <f>SUM(E18:P18)</f>
        <v>35</v>
      </c>
    </row>
    <row r="19" spans="1:17" s="74" customFormat="1" ht="13.5" thickBot="1">
      <c r="A19" s="1" t="s">
        <v>107</v>
      </c>
      <c r="B19" s="75" t="s">
        <v>110</v>
      </c>
      <c r="C19" s="75"/>
      <c r="D19" s="75"/>
      <c r="E19" s="85">
        <f>VLOOKUP($B19,'[2]NUM10'!$G$2:$Q$152,2,FALSE)</f>
        <v>0</v>
      </c>
      <c r="F19" s="85">
        <f>VLOOKUP($B19,'[2]NUM10'!$G$2:$Q$152,3,FALSE)</f>
        <v>2</v>
      </c>
      <c r="G19" s="85">
        <f>VLOOKUP($B19,'[2]NUM10'!$G$2:$Q$152,4,FALSE)</f>
        <v>0</v>
      </c>
      <c r="H19" s="85">
        <f>VLOOKUP($B19,'[2]NUM10'!$G$2:$Q$152,5,FALSE)</f>
        <v>1</v>
      </c>
      <c r="I19" s="85">
        <f>VLOOKUP($B19,'[2]NUM10'!$G$2:$Q$152,6,FALSE)</f>
        <v>0</v>
      </c>
      <c r="J19" s="85">
        <f>VLOOKUP($B19,'[2]NUM10'!$G$2:$Q$152,7,FALSE)</f>
        <v>1</v>
      </c>
      <c r="K19" s="85">
        <f>VLOOKUP($B19,'[2]NUM10'!$G$2:$Q$152,8,FALSE)</f>
        <v>6</v>
      </c>
      <c r="L19" s="85">
        <f>VLOOKUP($B19,'[2]NUM10'!$G$2:$Q$152,9,FALSE)</f>
        <v>0</v>
      </c>
      <c r="M19" s="85">
        <f>VLOOKUP($B19,'[2]NUM10'!$G$2:$Q$152,10,FALSE)</f>
        <v>6</v>
      </c>
      <c r="N19" s="85"/>
      <c r="O19" s="85"/>
      <c r="P19" s="90"/>
      <c r="Q19" s="19">
        <f>SUM(E19:P19)</f>
        <v>16</v>
      </c>
    </row>
    <row r="20" spans="1:17" s="74" customFormat="1" ht="13.5" thickBot="1">
      <c r="A20" s="1" t="s">
        <v>107</v>
      </c>
      <c r="B20" s="75" t="s">
        <v>111</v>
      </c>
      <c r="C20" s="75"/>
      <c r="D20" s="75"/>
      <c r="E20" s="85">
        <f>VLOOKUP($B20,'[2]NUM10'!$G$2:$Q$152,2,FALSE)</f>
        <v>1</v>
      </c>
      <c r="F20" s="85">
        <f>VLOOKUP($B20,'[2]NUM10'!$G$2:$Q$152,3,FALSE)</f>
        <v>2</v>
      </c>
      <c r="G20" s="85">
        <f>VLOOKUP($B20,'[2]NUM10'!$G$2:$Q$152,4,FALSE)</f>
        <v>4</v>
      </c>
      <c r="H20" s="85">
        <f>VLOOKUP($B20,'[2]NUM10'!$G$2:$Q$152,5,FALSE)</f>
        <v>5</v>
      </c>
      <c r="I20" s="85">
        <f>VLOOKUP($B20,'[2]NUM10'!$G$2:$Q$152,6,FALSE)</f>
        <v>6</v>
      </c>
      <c r="J20" s="85">
        <f>VLOOKUP($B20,'[2]NUM10'!$G$2:$Q$152,7,FALSE)</f>
        <v>9</v>
      </c>
      <c r="K20" s="85">
        <f>VLOOKUP($B20,'[2]NUM10'!$G$2:$Q$152,8,FALSE)</f>
        <v>12</v>
      </c>
      <c r="L20" s="85">
        <f>VLOOKUP($B20,'[2]NUM10'!$G$2:$Q$152,9,FALSE)</f>
        <v>13</v>
      </c>
      <c r="M20" s="85">
        <f>VLOOKUP($B20,'[2]NUM10'!$G$2:$Q$152,10,FALSE)</f>
        <v>12</v>
      </c>
      <c r="N20" s="85"/>
      <c r="O20" s="85"/>
      <c r="P20" s="90"/>
      <c r="Q20" s="19">
        <f>SUM(E20:P20)</f>
        <v>64</v>
      </c>
    </row>
    <row r="21" spans="1:19" s="82" customFormat="1" ht="13.5" thickBot="1">
      <c r="A21" s="148" t="s">
        <v>113</v>
      </c>
      <c r="B21" s="149"/>
      <c r="C21" s="45">
        <f>+D21/'Meta Corte Muni'!P47</f>
        <v>0.6144043298246704</v>
      </c>
      <c r="D21" s="21">
        <f>+Q21/R21</f>
        <v>0.30597335625268585</v>
      </c>
      <c r="E21" s="15">
        <f aca="true" t="shared" si="1" ref="E21:P21">SUM(E17:E20)</f>
        <v>49</v>
      </c>
      <c r="F21" s="15">
        <f t="shared" si="1"/>
        <v>20</v>
      </c>
      <c r="G21" s="15">
        <f t="shared" si="1"/>
        <v>37</v>
      </c>
      <c r="H21" s="15">
        <f t="shared" si="1"/>
        <v>21</v>
      </c>
      <c r="I21" s="15">
        <f t="shared" si="1"/>
        <v>53</v>
      </c>
      <c r="J21" s="15">
        <f t="shared" si="1"/>
        <v>33</v>
      </c>
      <c r="K21" s="15">
        <f t="shared" si="1"/>
        <v>57</v>
      </c>
      <c r="L21" s="15">
        <f t="shared" si="1"/>
        <v>38</v>
      </c>
      <c r="M21" s="15">
        <f t="shared" si="1"/>
        <v>48</v>
      </c>
      <c r="N21" s="15">
        <f t="shared" si="1"/>
        <v>0</v>
      </c>
      <c r="O21" s="15">
        <f t="shared" si="1"/>
        <v>0</v>
      </c>
      <c r="P21" s="15">
        <f t="shared" si="1"/>
        <v>0</v>
      </c>
      <c r="Q21" s="15">
        <f>SUM(Q17:Q20)</f>
        <v>356</v>
      </c>
      <c r="R21" s="277">
        <f>4654/4</f>
        <v>1163.5</v>
      </c>
      <c r="S21" s="278"/>
    </row>
    <row r="22" spans="2:19" s="74" customFormat="1" ht="12.75">
      <c r="B22" s="80" t="s">
        <v>114</v>
      </c>
      <c r="C22" s="80"/>
      <c r="E22" s="90">
        <f>+E21+E16</f>
        <v>125</v>
      </c>
      <c r="F22" s="90">
        <f aca="true" t="shared" si="2" ref="F22:Q22">+F21+F16</f>
        <v>65</v>
      </c>
      <c r="G22" s="90">
        <f t="shared" si="2"/>
        <v>71</v>
      </c>
      <c r="H22" s="90">
        <f t="shared" si="2"/>
        <v>45</v>
      </c>
      <c r="I22" s="90">
        <f t="shared" si="2"/>
        <v>82</v>
      </c>
      <c r="J22" s="90">
        <f t="shared" si="2"/>
        <v>57</v>
      </c>
      <c r="K22" s="90">
        <f t="shared" si="2"/>
        <v>87</v>
      </c>
      <c r="L22" s="90">
        <f t="shared" si="2"/>
        <v>73</v>
      </c>
      <c r="M22" s="90">
        <f t="shared" si="2"/>
        <v>57</v>
      </c>
      <c r="N22" s="90">
        <f t="shared" si="2"/>
        <v>0</v>
      </c>
      <c r="O22" s="90">
        <f t="shared" si="2"/>
        <v>0</v>
      </c>
      <c r="P22" s="90">
        <f t="shared" si="2"/>
        <v>0</v>
      </c>
      <c r="Q22" s="90">
        <f t="shared" si="2"/>
        <v>662</v>
      </c>
      <c r="R22" s="203">
        <f>+R21+R16</f>
        <v>2149.75</v>
      </c>
      <c r="S22" s="203"/>
    </row>
    <row r="24" ht="15">
      <c r="B24" s="46"/>
    </row>
  </sheetData>
  <sheetProtection/>
  <mergeCells count="14">
    <mergeCell ref="C1:C11"/>
    <mergeCell ref="R22:S22"/>
    <mergeCell ref="R16:S16"/>
    <mergeCell ref="R21:S21"/>
    <mergeCell ref="A16:B16"/>
    <mergeCell ref="A21:B21"/>
    <mergeCell ref="A1:A10"/>
    <mergeCell ref="B1:B10"/>
    <mergeCell ref="E1:S1"/>
    <mergeCell ref="E2:Q9"/>
    <mergeCell ref="R2:S9"/>
    <mergeCell ref="E10:Q10"/>
    <mergeCell ref="R10:S11"/>
    <mergeCell ref="D1:D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22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2.421875" style="0" customWidth="1"/>
    <col min="5" max="6" width="9.57421875" style="56" customWidth="1"/>
    <col min="7" max="7" width="10.8515625" style="48" customWidth="1"/>
    <col min="8" max="8" width="9.28125" style="56" customWidth="1"/>
    <col min="9" max="9" width="9.421875" style="56" customWidth="1"/>
    <col min="10" max="10" width="7.00390625" style="56" bestFit="1" customWidth="1"/>
    <col min="11" max="11" width="6.421875" style="56" bestFit="1" customWidth="1"/>
    <col min="12" max="12" width="8.57421875" style="56" bestFit="1" customWidth="1"/>
    <col min="13" max="13" width="6.8515625" style="56" bestFit="1" customWidth="1"/>
    <col min="14" max="14" width="5.7109375" style="56" bestFit="1" customWidth="1"/>
    <col min="15" max="15" width="5.8515625" style="56" bestFit="1" customWidth="1"/>
    <col min="16" max="16" width="5.7109375" style="56" bestFit="1" customWidth="1"/>
    <col min="17" max="17" width="5.8515625" style="56" bestFit="1" customWidth="1"/>
    <col min="18" max="18" width="8.140625" style="56" bestFit="1" customWidth="1"/>
    <col min="19" max="19" width="7.421875" style="56" bestFit="1" customWidth="1"/>
    <col min="20" max="20" width="7.57421875" style="56" bestFit="1" customWidth="1"/>
    <col min="21" max="21" width="7.7109375" style="56" bestFit="1" customWidth="1"/>
    <col min="22" max="22" width="6.8515625" style="56" bestFit="1" customWidth="1"/>
    <col min="23" max="23" width="8.00390625" style="56" customWidth="1"/>
    <col min="24" max="24" width="6.421875" style="56" bestFit="1" customWidth="1"/>
    <col min="25" max="25" width="8.57421875" style="56" bestFit="1" customWidth="1"/>
    <col min="26" max="26" width="6.8515625" style="56" bestFit="1" customWidth="1"/>
    <col min="27" max="27" width="5.7109375" style="56" bestFit="1" customWidth="1"/>
    <col min="28" max="28" width="5.8515625" style="56" bestFit="1" customWidth="1"/>
    <col min="29" max="29" width="5.7109375" style="56" bestFit="1" customWidth="1"/>
    <col min="30" max="30" width="5.8515625" style="56" bestFit="1" customWidth="1"/>
    <col min="31" max="31" width="8.140625" style="56" bestFit="1" customWidth="1"/>
    <col min="32" max="32" width="7.421875" style="56" bestFit="1" customWidth="1"/>
    <col min="33" max="33" width="7.57421875" style="56" bestFit="1" customWidth="1"/>
    <col min="34" max="34" width="7.7109375" style="56" bestFit="1" customWidth="1"/>
    <col min="35" max="35" width="6.8515625" style="56" bestFit="1" customWidth="1"/>
    <col min="36" max="36" width="7.28125" style="56" customWidth="1"/>
    <col min="37" max="37" width="12.8515625" style="56" customWidth="1"/>
    <col min="38" max="39" width="16.7109375" style="56" bestFit="1" customWidth="1"/>
  </cols>
  <sheetData>
    <row r="1" spans="1:39" ht="73.5" customHeight="1" thickBot="1" thickTop="1">
      <c r="A1" s="261" t="s">
        <v>0</v>
      </c>
      <c r="B1" s="241" t="s">
        <v>1</v>
      </c>
      <c r="C1" s="241" t="s">
        <v>58</v>
      </c>
      <c r="D1" s="238" t="s">
        <v>55</v>
      </c>
      <c r="E1" s="282" t="s">
        <v>69</v>
      </c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4"/>
    </row>
    <row r="2" spans="1:39" ht="15" customHeight="1" thickTop="1">
      <c r="A2" s="262"/>
      <c r="B2" s="260"/>
      <c r="C2" s="242"/>
      <c r="D2" s="239"/>
      <c r="E2" s="249" t="s">
        <v>3</v>
      </c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1"/>
      <c r="AK2" s="253" t="s">
        <v>4</v>
      </c>
      <c r="AL2" s="253"/>
      <c r="AM2" s="285"/>
    </row>
    <row r="3" spans="1:39" ht="15" customHeight="1">
      <c r="A3" s="262"/>
      <c r="B3" s="260"/>
      <c r="C3" s="242"/>
      <c r="D3" s="239"/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4"/>
      <c r="AK3" s="253"/>
      <c r="AL3" s="253"/>
      <c r="AM3" s="285"/>
    </row>
    <row r="4" spans="1:39" ht="15" customHeight="1">
      <c r="A4" s="262"/>
      <c r="B4" s="260"/>
      <c r="C4" s="242"/>
      <c r="D4" s="239"/>
      <c r="E4" s="252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4"/>
      <c r="AK4" s="253"/>
      <c r="AL4" s="253"/>
      <c r="AM4" s="285"/>
    </row>
    <row r="5" spans="1:39" ht="15" customHeight="1">
      <c r="A5" s="262"/>
      <c r="B5" s="260"/>
      <c r="C5" s="242"/>
      <c r="D5" s="239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4"/>
      <c r="AK5" s="253"/>
      <c r="AL5" s="253"/>
      <c r="AM5" s="285"/>
    </row>
    <row r="6" spans="1:39" ht="15" customHeight="1">
      <c r="A6" s="262"/>
      <c r="B6" s="260"/>
      <c r="C6" s="242"/>
      <c r="D6" s="239"/>
      <c r="E6" s="252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4"/>
      <c r="AK6" s="253"/>
      <c r="AL6" s="253"/>
      <c r="AM6" s="285"/>
    </row>
    <row r="7" spans="1:39" ht="15" customHeight="1">
      <c r="A7" s="262"/>
      <c r="B7" s="260"/>
      <c r="C7" s="242"/>
      <c r="D7" s="239"/>
      <c r="E7" s="252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4"/>
      <c r="AK7" s="253"/>
      <c r="AL7" s="253"/>
      <c r="AM7" s="285"/>
    </row>
    <row r="8" spans="1:39" ht="15" customHeight="1">
      <c r="A8" s="262"/>
      <c r="B8" s="260"/>
      <c r="C8" s="242"/>
      <c r="D8" s="239"/>
      <c r="E8" s="252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4"/>
      <c r="AK8" s="253"/>
      <c r="AL8" s="253"/>
      <c r="AM8" s="285"/>
    </row>
    <row r="9" spans="1:39" ht="15.75" customHeight="1" thickBot="1">
      <c r="A9" s="262"/>
      <c r="B9" s="260"/>
      <c r="C9" s="242"/>
      <c r="D9" s="239"/>
      <c r="E9" s="255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7"/>
      <c r="AK9" s="268"/>
      <c r="AL9" s="268"/>
      <c r="AM9" s="286"/>
    </row>
    <row r="10" spans="1:39" ht="57.75" customHeight="1" thickBot="1" thickTop="1">
      <c r="A10" s="263"/>
      <c r="B10" s="243"/>
      <c r="C10" s="242"/>
      <c r="D10" s="240"/>
      <c r="E10" s="216" t="s">
        <v>70</v>
      </c>
      <c r="F10" s="217"/>
      <c r="G10" s="217"/>
      <c r="H10" s="217"/>
      <c r="I10" s="217"/>
      <c r="J10" s="244"/>
      <c r="K10" s="269" t="s">
        <v>71</v>
      </c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79" t="s">
        <v>101</v>
      </c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80" t="s">
        <v>76</v>
      </c>
      <c r="AL10" s="280" t="s">
        <v>128</v>
      </c>
      <c r="AM10" s="280" t="s">
        <v>129</v>
      </c>
    </row>
    <row r="11" spans="1:39" ht="24" thickBot="1">
      <c r="A11" s="98"/>
      <c r="B11" s="98"/>
      <c r="C11" s="243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97" t="s">
        <v>7</v>
      </c>
      <c r="L11" s="97" t="s">
        <v>8</v>
      </c>
      <c r="M11" s="97" t="s">
        <v>9</v>
      </c>
      <c r="N11" s="97" t="s">
        <v>10</v>
      </c>
      <c r="O11" s="97" t="s">
        <v>11</v>
      </c>
      <c r="P11" s="97" t="s">
        <v>12</v>
      </c>
      <c r="Q11" s="97" t="s">
        <v>13</v>
      </c>
      <c r="R11" s="97" t="s">
        <v>14</v>
      </c>
      <c r="S11" s="97" t="s">
        <v>15</v>
      </c>
      <c r="T11" s="97" t="s">
        <v>16</v>
      </c>
      <c r="U11" s="97" t="s">
        <v>17</v>
      </c>
      <c r="V11" s="97" t="s">
        <v>18</v>
      </c>
      <c r="W11" s="97" t="s">
        <v>19</v>
      </c>
      <c r="X11" s="97" t="s">
        <v>7</v>
      </c>
      <c r="Y11" s="97" t="s">
        <v>8</v>
      </c>
      <c r="Z11" s="97" t="s">
        <v>9</v>
      </c>
      <c r="AA11" s="97" t="s">
        <v>10</v>
      </c>
      <c r="AB11" s="97" t="s">
        <v>11</v>
      </c>
      <c r="AC11" s="97" t="s">
        <v>12</v>
      </c>
      <c r="AD11" s="97" t="s">
        <v>13</v>
      </c>
      <c r="AE11" s="97" t="s">
        <v>14</v>
      </c>
      <c r="AF11" s="97" t="s">
        <v>15</v>
      </c>
      <c r="AG11" s="97" t="s">
        <v>16</v>
      </c>
      <c r="AH11" s="97" t="s">
        <v>17</v>
      </c>
      <c r="AI11" s="97" t="s">
        <v>18</v>
      </c>
      <c r="AJ11" s="99" t="s">
        <v>19</v>
      </c>
      <c r="AK11" s="281"/>
      <c r="AL11" s="281"/>
      <c r="AM11" s="281"/>
    </row>
    <row r="12" spans="1:36" ht="15.75" thickBot="1">
      <c r="A12" s="1" t="s">
        <v>102</v>
      </c>
      <c r="B12" s="11" t="s">
        <v>103</v>
      </c>
      <c r="C12" s="11"/>
      <c r="D12" s="11"/>
      <c r="E12" s="19">
        <v>55</v>
      </c>
      <c r="F12" s="51">
        <f>+E12+(K12+L12+M12)-(X12+Y12+Z12)</f>
        <v>56</v>
      </c>
      <c r="G12" s="19">
        <f>VLOOKUP($B12,'[2]NUM11'!$G$2:$I$138,2,FALSE)</f>
        <v>58</v>
      </c>
      <c r="H12" s="52">
        <f>+G12+(Q12+R12)-(AD12+AE12)</f>
        <v>59</v>
      </c>
      <c r="I12" s="52"/>
      <c r="J12" s="53"/>
      <c r="K12" s="67">
        <f>VLOOKUP($B12,'[2]ACT NUM11'!$G$2:$Q$94,2,FALSE)</f>
        <v>0</v>
      </c>
      <c r="L12" s="67">
        <f>VLOOKUP($B12,'[2]ACT NUM11'!$G$2:$Q$94,3,FALSE)</f>
        <v>0</v>
      </c>
      <c r="M12" s="67">
        <f>VLOOKUP($B12,'[2]ACT NUM11'!$G$2:$Q$94,4,FALSE)</f>
        <v>1</v>
      </c>
      <c r="N12" s="67">
        <f>VLOOKUP($B12,'[2]ACT NUM11'!$G$2:$Q$94,5,FALSE)</f>
        <v>0</v>
      </c>
      <c r="O12" s="67">
        <f>VLOOKUP($B12,'[2]ACT NUM11'!$G$2:$Q$94,6,FALSE)</f>
        <v>1</v>
      </c>
      <c r="P12" s="67">
        <f>VLOOKUP($B12,'[2]ACT NUM11'!$G$2:$Q$94,7,FALSE)</f>
        <v>1</v>
      </c>
      <c r="Q12" s="67">
        <f>VLOOKUP($B12,'[2]ACT NUM11'!$G$2:$Q$94,8,FALSE)</f>
        <v>0</v>
      </c>
      <c r="R12" s="67">
        <f>VLOOKUP($B12,'[2]ACT NUM11'!$G$2:$Q$94,9,FALSE)</f>
        <v>1</v>
      </c>
      <c r="S12" s="67">
        <f>VLOOKUP($B12,'[2]ACT NUM11'!$G$2:$Q$94,10,FALSE)</f>
        <v>0</v>
      </c>
      <c r="T12" s="68"/>
      <c r="U12" s="67"/>
      <c r="V12" s="67"/>
      <c r="W12" s="19">
        <f>SUM(K12:V12)</f>
        <v>4</v>
      </c>
      <c r="X12" s="54">
        <f>VLOOKUP($B12,'[2]ACT NUM11'!$Z$2:$AI$35,2,FALSE)</f>
        <v>0</v>
      </c>
      <c r="Y12" s="54">
        <f>VLOOKUP($B12,'[2]ACT NUM11'!$Z$2:$AI$35,3,FALSE)</f>
        <v>0</v>
      </c>
      <c r="Z12" s="54">
        <f>VLOOKUP($B12,'[2]ACT NUM11'!$Z$2:$AI$35,4,FALSE)</f>
        <v>0</v>
      </c>
      <c r="AA12" s="54">
        <f>VLOOKUP($B12,'[2]ACT NUM11'!$Z$2:$AI$35,5,FALSE)</f>
        <v>0</v>
      </c>
      <c r="AB12" s="54">
        <f>VLOOKUP($B12,'[2]ACT NUM11'!$Z$2:$AI$35,6,FALSE)</f>
        <v>0</v>
      </c>
      <c r="AC12" s="54">
        <f>VLOOKUP($B12,'[2]ACT NUM11'!$Z$2:$AI$35,7,FALSE)</f>
        <v>3</v>
      </c>
      <c r="AD12" s="54">
        <f>VLOOKUP($B12,'[2]ACT NUM11'!$Z$2:$AI$35,8,FALSE)</f>
        <v>0</v>
      </c>
      <c r="AE12" s="54">
        <f>VLOOKUP($B12,'[2]ACT NUM11'!$Z$2:$AI$35,9,FALSE)</f>
        <v>0</v>
      </c>
      <c r="AF12" s="54">
        <f>VLOOKUP($B12,'[2]ACT NUM11'!$Z$2:$AI$35,10,FALSE)</f>
        <v>0</v>
      </c>
      <c r="AG12" s="54"/>
      <c r="AH12" s="54"/>
      <c r="AI12" s="54"/>
      <c r="AJ12" s="19">
        <f>SUM(X12:AI12)</f>
        <v>3</v>
      </c>
    </row>
    <row r="13" spans="1:36" ht="15.75" thickBot="1">
      <c r="A13" s="1" t="s">
        <v>102</v>
      </c>
      <c r="B13" s="11" t="s">
        <v>104</v>
      </c>
      <c r="C13" s="11"/>
      <c r="D13" s="11"/>
      <c r="E13" s="19">
        <v>58</v>
      </c>
      <c r="F13" s="51">
        <f>+E13+(K13+L13+M13)-(X13+Y13+Z13)</f>
        <v>59</v>
      </c>
      <c r="G13" s="19">
        <f>VLOOKUP($B13,'[2]NUM11'!$G$2:$I$138,2,FALSE)</f>
        <v>58</v>
      </c>
      <c r="H13" s="52">
        <f>+G13+(Q13+R13)-(AD13+AE13)</f>
        <v>58</v>
      </c>
      <c r="I13" s="52"/>
      <c r="J13" s="53"/>
      <c r="K13" s="67">
        <f>VLOOKUP($B13,'[2]ACT NUM11'!$G$2:$Q$94,2,FALSE)</f>
        <v>0</v>
      </c>
      <c r="L13" s="67">
        <f>VLOOKUP($B13,'[2]ACT NUM11'!$G$2:$Q$94,3,FALSE)</f>
        <v>0</v>
      </c>
      <c r="M13" s="67">
        <f>VLOOKUP($B13,'[2]ACT NUM11'!$G$2:$Q$94,4,FALSE)</f>
        <v>1</v>
      </c>
      <c r="N13" s="67">
        <f>VLOOKUP($B13,'[2]ACT NUM11'!$G$2:$Q$94,5,FALSE)</f>
        <v>0</v>
      </c>
      <c r="O13" s="67">
        <f>VLOOKUP($B13,'[2]ACT NUM11'!$G$2:$Q$94,6,FALSE)</f>
        <v>1</v>
      </c>
      <c r="P13" s="67">
        <f>VLOOKUP($B13,'[2]ACT NUM11'!$G$2:$Q$94,7,FALSE)</f>
        <v>0</v>
      </c>
      <c r="Q13" s="67">
        <f>VLOOKUP($B13,'[2]ACT NUM11'!$G$2:$Q$94,8,FALSE)</f>
        <v>3</v>
      </c>
      <c r="R13" s="67">
        <f>VLOOKUP($B13,'[2]ACT NUM11'!$G$2:$Q$94,9,FALSE)</f>
        <v>1</v>
      </c>
      <c r="S13" s="67">
        <f>VLOOKUP($B13,'[2]ACT NUM11'!$G$2:$Q$94,10,FALSE)</f>
        <v>0</v>
      </c>
      <c r="T13" s="68"/>
      <c r="U13" s="67"/>
      <c r="V13" s="67"/>
      <c r="W13" s="19">
        <f aca="true" t="shared" si="0" ref="W13:W21">SUM(K13:V13)</f>
        <v>6</v>
      </c>
      <c r="X13" s="54">
        <f>VLOOKUP($B13,'[2]ACT NUM11'!$Z$2:$AI$35,2,FALSE)</f>
        <v>0</v>
      </c>
      <c r="Y13" s="54">
        <f>VLOOKUP($B13,'[2]ACT NUM11'!$Z$2:$AI$35,3,FALSE)</f>
        <v>0</v>
      </c>
      <c r="Z13" s="54">
        <f>VLOOKUP($B13,'[2]ACT NUM11'!$Z$2:$AI$35,4,FALSE)</f>
        <v>0</v>
      </c>
      <c r="AA13" s="54">
        <f>VLOOKUP($B13,'[2]ACT NUM11'!$Z$2:$AI$35,5,FALSE)</f>
        <v>0</v>
      </c>
      <c r="AB13" s="54">
        <f>VLOOKUP($B13,'[2]ACT NUM11'!$Z$2:$AI$35,6,FALSE)</f>
        <v>0</v>
      </c>
      <c r="AC13" s="54">
        <f>VLOOKUP($B13,'[2]ACT NUM11'!$Z$2:$AI$35,7,FALSE)</f>
        <v>0</v>
      </c>
      <c r="AD13" s="54">
        <f>VLOOKUP($B13,'[2]ACT NUM11'!$Z$2:$AI$35,8,FALSE)</f>
        <v>4</v>
      </c>
      <c r="AE13" s="54">
        <f>VLOOKUP($B13,'[2]ACT NUM11'!$Z$2:$AI$35,9,FALSE)</f>
        <v>0</v>
      </c>
      <c r="AF13" s="54">
        <f>VLOOKUP($B13,'[2]ACT NUM11'!$Z$2:$AI$35,10,FALSE)</f>
        <v>0</v>
      </c>
      <c r="AG13" s="54"/>
      <c r="AH13" s="54"/>
      <c r="AI13" s="54"/>
      <c r="AJ13" s="19">
        <f aca="true" t="shared" si="1" ref="AJ13:AJ21">SUM(X13:AI13)</f>
        <v>4</v>
      </c>
    </row>
    <row r="14" spans="1:36" ht="15.75" thickBot="1">
      <c r="A14" s="1" t="s">
        <v>102</v>
      </c>
      <c r="B14" s="11" t="s">
        <v>105</v>
      </c>
      <c r="C14" s="11"/>
      <c r="D14" s="11"/>
      <c r="E14" s="19">
        <v>27</v>
      </c>
      <c r="F14" s="51">
        <f>+E14+(K14+L14+M14)-(X14+Y14+Z14)</f>
        <v>27</v>
      </c>
      <c r="G14" s="19">
        <f>VLOOKUP($B14,'[2]NUM11'!$G$2:$I$138,2,FALSE)</f>
        <v>26</v>
      </c>
      <c r="H14" s="52">
        <f>+G14+(Q14+R14)-(AD14+AE14)</f>
        <v>26</v>
      </c>
      <c r="I14" s="52"/>
      <c r="J14" s="53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7"/>
      <c r="V14" s="67"/>
      <c r="W14" s="19">
        <f t="shared" si="0"/>
        <v>0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19">
        <f t="shared" si="1"/>
        <v>0</v>
      </c>
    </row>
    <row r="15" spans="1:36" ht="15.75" thickBot="1">
      <c r="A15" s="1" t="s">
        <v>102</v>
      </c>
      <c r="B15" s="11" t="s">
        <v>106</v>
      </c>
      <c r="C15" s="11"/>
      <c r="D15" s="11"/>
      <c r="E15" s="19">
        <v>33</v>
      </c>
      <c r="F15" s="51">
        <f>+E15+(K15+L15+M15)-(X15+Y15+Z15)</f>
        <v>35</v>
      </c>
      <c r="G15" s="19">
        <f>VLOOKUP($B15,'[2]NUM11'!$G$2:$I$138,2,FALSE)</f>
        <v>38</v>
      </c>
      <c r="H15" s="52">
        <f>+G15+(Q15+R15)-(AD15+AE15)</f>
        <v>38</v>
      </c>
      <c r="I15" s="52"/>
      <c r="J15" s="53"/>
      <c r="K15" s="67">
        <f>VLOOKUP($B15,'[2]ACT NUM11'!$G$2:$Q$94,2,FALSE)</f>
        <v>0</v>
      </c>
      <c r="L15" s="67">
        <f>VLOOKUP($B15,'[2]ACT NUM11'!$G$2:$Q$94,3,FALSE)</f>
        <v>0</v>
      </c>
      <c r="M15" s="67">
        <f>VLOOKUP($B15,'[2]ACT NUM11'!$G$2:$Q$94,4,FALSE)</f>
        <v>2</v>
      </c>
      <c r="N15" s="67">
        <f>VLOOKUP($B15,'[2]ACT NUM11'!$G$2:$Q$94,5,FALSE)</f>
        <v>0</v>
      </c>
      <c r="O15" s="67">
        <f>VLOOKUP($B15,'[2]ACT NUM11'!$G$2:$Q$94,6,FALSE)</f>
        <v>0</v>
      </c>
      <c r="P15" s="67">
        <f>VLOOKUP($B15,'[2]ACT NUM11'!$G$2:$Q$94,7,FALSE)</f>
        <v>3</v>
      </c>
      <c r="Q15" s="67">
        <f>VLOOKUP($B15,'[2]ACT NUM11'!$G$2:$Q$94,8,FALSE)</f>
        <v>0</v>
      </c>
      <c r="R15" s="67">
        <f>VLOOKUP($B15,'[2]ACT NUM11'!$G$2:$Q$94,9,FALSE)</f>
        <v>0</v>
      </c>
      <c r="S15" s="67">
        <f>VLOOKUP($B15,'[2]ACT NUM11'!$G$2:$Q$94,10,FALSE)</f>
        <v>0</v>
      </c>
      <c r="T15" s="68"/>
      <c r="U15" s="67"/>
      <c r="V15" s="67"/>
      <c r="W15" s="19">
        <f t="shared" si="0"/>
        <v>5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19">
        <f t="shared" si="1"/>
        <v>0</v>
      </c>
    </row>
    <row r="16" spans="1:39" ht="15.75" thickBot="1">
      <c r="A16" s="148" t="s">
        <v>112</v>
      </c>
      <c r="B16" s="149"/>
      <c r="C16" s="45">
        <f>+D16/'Meta Corte Muni'!Q46</f>
        <v>0.9836475389790718</v>
      </c>
      <c r="D16" s="20">
        <f>+H16/AK16</f>
        <v>0.3442766386426751</v>
      </c>
      <c r="E16" s="15">
        <f aca="true" t="shared" si="2" ref="E16:V16">SUM(E12:E15)</f>
        <v>173</v>
      </c>
      <c r="F16" s="15">
        <f t="shared" si="2"/>
        <v>177</v>
      </c>
      <c r="G16" s="15">
        <f t="shared" si="2"/>
        <v>180</v>
      </c>
      <c r="H16" s="15">
        <f>SUM(H12:H15)</f>
        <v>181</v>
      </c>
      <c r="I16" s="15">
        <f>SUM(I12:I15)</f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>
        <f t="shared" si="2"/>
        <v>4</v>
      </c>
      <c r="N16" s="15">
        <f t="shared" si="2"/>
        <v>0</v>
      </c>
      <c r="O16" s="15">
        <f t="shared" si="2"/>
        <v>2</v>
      </c>
      <c r="P16" s="15">
        <f t="shared" si="2"/>
        <v>4</v>
      </c>
      <c r="Q16" s="15">
        <f t="shared" si="2"/>
        <v>3</v>
      </c>
      <c r="R16" s="15">
        <f t="shared" si="2"/>
        <v>2</v>
      </c>
      <c r="S16" s="15">
        <f t="shared" si="2"/>
        <v>0</v>
      </c>
      <c r="T16" s="15">
        <f t="shared" si="2"/>
        <v>0</v>
      </c>
      <c r="U16" s="15">
        <f t="shared" si="2"/>
        <v>0</v>
      </c>
      <c r="V16" s="15">
        <f t="shared" si="2"/>
        <v>0</v>
      </c>
      <c r="W16" s="15">
        <f t="shared" si="0"/>
        <v>15</v>
      </c>
      <c r="X16" s="15">
        <f aca="true" t="shared" si="3" ref="X16:AI16">SUM(X12:X15)</f>
        <v>0</v>
      </c>
      <c r="Y16" s="15">
        <f t="shared" si="3"/>
        <v>0</v>
      </c>
      <c r="Z16" s="15">
        <f t="shared" si="3"/>
        <v>0</v>
      </c>
      <c r="AA16" s="15">
        <f t="shared" si="3"/>
        <v>0</v>
      </c>
      <c r="AB16" s="15">
        <f t="shared" si="3"/>
        <v>0</v>
      </c>
      <c r="AC16" s="15">
        <f t="shared" si="3"/>
        <v>3</v>
      </c>
      <c r="AD16" s="15">
        <f t="shared" si="3"/>
        <v>4</v>
      </c>
      <c r="AE16" s="15">
        <f t="shared" si="3"/>
        <v>0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 t="shared" si="3"/>
        <v>0</v>
      </c>
      <c r="AJ16" s="15">
        <f t="shared" si="1"/>
        <v>7</v>
      </c>
      <c r="AK16" s="15">
        <f>+AL16+AM16</f>
        <v>525.74</v>
      </c>
      <c r="AL16" s="15">
        <f>3771*0.1</f>
        <v>377.1</v>
      </c>
      <c r="AM16" s="15">
        <f>1858*0.08</f>
        <v>148.64000000000001</v>
      </c>
    </row>
    <row r="17" spans="1:36" ht="15.75" thickBot="1">
      <c r="A17" s="1" t="s">
        <v>107</v>
      </c>
      <c r="B17" s="11" t="s">
        <v>108</v>
      </c>
      <c r="C17" s="11"/>
      <c r="D17" s="11"/>
      <c r="E17" s="19">
        <v>41</v>
      </c>
      <c r="F17" s="51">
        <f>+E17+(K17+L17+M17)-(X17+Y17+Z17)</f>
        <v>44</v>
      </c>
      <c r="G17" s="19">
        <f>VLOOKUP($B17,'[2]NUM11'!$G$2:$I$138,2,FALSE)</f>
        <v>20</v>
      </c>
      <c r="H17" s="52">
        <f>+G17+(Q17+R17)-(AD17+AE17)</f>
        <v>21</v>
      </c>
      <c r="I17" s="52"/>
      <c r="J17" s="53"/>
      <c r="K17" s="67">
        <f>VLOOKUP($B17,'[2]ACT NUM11'!$G$2:$Q$94,2,FALSE)</f>
        <v>1</v>
      </c>
      <c r="L17" s="67">
        <f>VLOOKUP($B17,'[2]ACT NUM11'!$G$2:$Q$94,3,FALSE)</f>
        <v>2</v>
      </c>
      <c r="M17" s="67">
        <f>VLOOKUP($B17,'[2]ACT NUM11'!$G$2:$Q$94,4,FALSE)</f>
        <v>0</v>
      </c>
      <c r="N17" s="67">
        <f>VLOOKUP($B17,'[2]ACT NUM11'!$G$2:$Q$94,5,FALSE)</f>
        <v>1</v>
      </c>
      <c r="O17" s="67">
        <f>VLOOKUP($B17,'[2]ACT NUM11'!$G$2:$Q$94,6,FALSE)</f>
        <v>0</v>
      </c>
      <c r="P17" s="67">
        <f>VLOOKUP($B17,'[2]ACT NUM11'!$G$2:$Q$94,7,FALSE)</f>
        <v>2</v>
      </c>
      <c r="Q17" s="67">
        <f>VLOOKUP($B17,'[2]ACT NUM11'!$G$2:$Q$94,8,FALSE)</f>
        <v>0</v>
      </c>
      <c r="R17" s="67">
        <f>VLOOKUP($B17,'[2]ACT NUM11'!$G$2:$Q$94,9,FALSE)</f>
        <v>1</v>
      </c>
      <c r="S17" s="67">
        <f>VLOOKUP($B17,'[2]ACT NUM11'!$G$2:$Q$94,10,FALSE)</f>
        <v>0</v>
      </c>
      <c r="T17" s="68"/>
      <c r="U17" s="67"/>
      <c r="V17" s="67"/>
      <c r="W17" s="19">
        <f t="shared" si="0"/>
        <v>7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19">
        <f t="shared" si="1"/>
        <v>0</v>
      </c>
    </row>
    <row r="18" spans="1:36" ht="15.75" thickBot="1">
      <c r="A18" s="1" t="s">
        <v>107</v>
      </c>
      <c r="B18" s="11" t="s">
        <v>109</v>
      </c>
      <c r="C18" s="11"/>
      <c r="D18" s="11"/>
      <c r="E18" s="19">
        <v>7</v>
      </c>
      <c r="F18" s="51">
        <f>+E18+(K18+L18+M18)-(X18+Y18+Z18)</f>
        <v>7</v>
      </c>
      <c r="G18" s="19">
        <f>VLOOKUP($B18,'[2]NUM11'!$G$2:$I$138,2,FALSE)</f>
        <v>3</v>
      </c>
      <c r="H18" s="52">
        <f>+G18+(Q18+R18)-(AD18+AE18)</f>
        <v>3</v>
      </c>
      <c r="I18" s="52"/>
      <c r="J18" s="53"/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67"/>
      <c r="V18" s="67"/>
      <c r="W18" s="19">
        <f t="shared" si="0"/>
        <v>0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1"/>
        <v>0</v>
      </c>
    </row>
    <row r="19" spans="1:36" ht="15.75" thickBot="1">
      <c r="A19" s="1" t="s">
        <v>107</v>
      </c>
      <c r="B19" s="11" t="s">
        <v>110</v>
      </c>
      <c r="C19" s="11"/>
      <c r="D19" s="11"/>
      <c r="E19" s="19">
        <v>10</v>
      </c>
      <c r="F19" s="51">
        <f>+E19+(K19+L19+M19)-(X19+Y19+Z19)</f>
        <v>10</v>
      </c>
      <c r="G19" s="19">
        <f>VLOOKUP($B19,'[2]NUM11'!$G$2:$I$138,2,FALSE)</f>
        <v>2</v>
      </c>
      <c r="H19" s="52">
        <f>+G19+(Q19+R19)-(AD19+AE19)</f>
        <v>2</v>
      </c>
      <c r="I19" s="52"/>
      <c r="J19" s="53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67"/>
      <c r="V19" s="67"/>
      <c r="W19" s="19">
        <f t="shared" si="0"/>
        <v>0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1"/>
        <v>0</v>
      </c>
    </row>
    <row r="20" spans="1:36" ht="15.75" thickBot="1">
      <c r="A20" s="1" t="s">
        <v>107</v>
      </c>
      <c r="B20" s="11" t="s">
        <v>111</v>
      </c>
      <c r="C20" s="11"/>
      <c r="D20" s="11"/>
      <c r="E20" s="19">
        <v>24</v>
      </c>
      <c r="F20" s="51">
        <f>+E20+(K20+L20+M20)-(X20+Y20+Z20)</f>
        <v>28</v>
      </c>
      <c r="G20" s="19">
        <f>VLOOKUP($B20,'[2]NUM11'!$G$2:$I$138,2,FALSE)</f>
        <v>31</v>
      </c>
      <c r="H20" s="52">
        <f>+G20+(Q20+R20)-(AD20+AE20)</f>
        <v>32</v>
      </c>
      <c r="I20" s="52"/>
      <c r="J20" s="53"/>
      <c r="K20" s="67">
        <f>VLOOKUP($B20,'[2]ACT NUM11'!$G$2:$Q$94,2,FALSE)</f>
        <v>0</v>
      </c>
      <c r="L20" s="67">
        <f>VLOOKUP($B20,'[2]ACT NUM11'!$G$2:$Q$94,3,FALSE)</f>
        <v>0</v>
      </c>
      <c r="M20" s="67">
        <f>VLOOKUP($B20,'[2]ACT NUM11'!$G$2:$Q$94,4,FALSE)</f>
        <v>4</v>
      </c>
      <c r="N20" s="67">
        <f>VLOOKUP($B20,'[2]ACT NUM11'!$G$2:$Q$94,5,FALSE)</f>
        <v>0</v>
      </c>
      <c r="O20" s="67">
        <f>VLOOKUP($B20,'[2]ACT NUM11'!$G$2:$Q$94,6,FALSE)</f>
        <v>1</v>
      </c>
      <c r="P20" s="67">
        <f>VLOOKUP($B20,'[2]ACT NUM11'!$G$2:$Q$94,7,FALSE)</f>
        <v>0</v>
      </c>
      <c r="Q20" s="67">
        <f>VLOOKUP($B20,'[2]ACT NUM11'!$G$2:$Q$94,8,FALSE)</f>
        <v>1</v>
      </c>
      <c r="R20" s="67">
        <f>VLOOKUP($B20,'[2]ACT NUM11'!$G$2:$Q$94,9,FALSE)</f>
        <v>0</v>
      </c>
      <c r="S20" s="67">
        <f>VLOOKUP($B20,'[2]ACT NUM11'!$G$2:$Q$94,10,FALSE)</f>
        <v>1</v>
      </c>
      <c r="T20" s="68"/>
      <c r="U20" s="67"/>
      <c r="V20" s="67"/>
      <c r="W20" s="19">
        <f t="shared" si="0"/>
        <v>7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19">
        <f t="shared" si="1"/>
        <v>0</v>
      </c>
    </row>
    <row r="21" spans="1:39" ht="15.75" thickBot="1">
      <c r="A21" s="148" t="s">
        <v>113</v>
      </c>
      <c r="B21" s="149"/>
      <c r="C21" s="45">
        <f>+D21/'Meta Corte Muni'!Q47</f>
        <v>0.42027158239496837</v>
      </c>
      <c r="D21" s="20">
        <f>+H21/AK21</f>
        <v>0.09245974812689305</v>
      </c>
      <c r="E21" s="15">
        <f aca="true" t="shared" si="4" ref="E21:V21">SUM(E17:E20)</f>
        <v>82</v>
      </c>
      <c r="F21" s="15">
        <f t="shared" si="4"/>
        <v>89</v>
      </c>
      <c r="G21" s="15">
        <f t="shared" si="4"/>
        <v>56</v>
      </c>
      <c r="H21" s="15">
        <f>SUM(H17:H20)</f>
        <v>58</v>
      </c>
      <c r="I21" s="15">
        <f>SUM(I17:I20)</f>
        <v>0</v>
      </c>
      <c r="J21" s="15">
        <f t="shared" si="4"/>
        <v>0</v>
      </c>
      <c r="K21" s="15">
        <f t="shared" si="4"/>
        <v>1</v>
      </c>
      <c r="L21" s="15">
        <f t="shared" si="4"/>
        <v>2</v>
      </c>
      <c r="M21" s="15">
        <f t="shared" si="4"/>
        <v>4</v>
      </c>
      <c r="N21" s="15">
        <f t="shared" si="4"/>
        <v>1</v>
      </c>
      <c r="O21" s="15">
        <f t="shared" si="4"/>
        <v>1</v>
      </c>
      <c r="P21" s="15">
        <f t="shared" si="4"/>
        <v>2</v>
      </c>
      <c r="Q21" s="15">
        <f t="shared" si="4"/>
        <v>1</v>
      </c>
      <c r="R21" s="15">
        <f t="shared" si="4"/>
        <v>1</v>
      </c>
      <c r="S21" s="15">
        <f t="shared" si="4"/>
        <v>1</v>
      </c>
      <c r="T21" s="15">
        <f t="shared" si="4"/>
        <v>0</v>
      </c>
      <c r="U21" s="69">
        <f t="shared" si="4"/>
        <v>0</v>
      </c>
      <c r="V21" s="15">
        <f t="shared" si="4"/>
        <v>0</v>
      </c>
      <c r="W21" s="15">
        <f t="shared" si="0"/>
        <v>14</v>
      </c>
      <c r="X21" s="15">
        <f aca="true" t="shared" si="5" ref="X21:AI21">SUM(X17:X20)</f>
        <v>0</v>
      </c>
      <c r="Y21" s="15">
        <f t="shared" si="5"/>
        <v>0</v>
      </c>
      <c r="Z21" s="15">
        <f t="shared" si="5"/>
        <v>0</v>
      </c>
      <c r="AA21" s="15">
        <f t="shared" si="5"/>
        <v>0</v>
      </c>
      <c r="AB21" s="15">
        <f t="shared" si="5"/>
        <v>0</v>
      </c>
      <c r="AC21" s="15">
        <f t="shared" si="5"/>
        <v>0</v>
      </c>
      <c r="AD21" s="15">
        <f t="shared" si="5"/>
        <v>0</v>
      </c>
      <c r="AE21" s="15">
        <f t="shared" si="5"/>
        <v>0</v>
      </c>
      <c r="AF21" s="15">
        <f t="shared" si="5"/>
        <v>0</v>
      </c>
      <c r="AG21" s="15">
        <f t="shared" si="5"/>
        <v>0</v>
      </c>
      <c r="AH21" s="15">
        <f t="shared" si="5"/>
        <v>0</v>
      </c>
      <c r="AI21" s="15">
        <f t="shared" si="5"/>
        <v>0</v>
      </c>
      <c r="AJ21" s="15">
        <f t="shared" si="1"/>
        <v>0</v>
      </c>
      <c r="AK21" s="15">
        <f>+AL21+AM21</f>
        <v>627.3</v>
      </c>
      <c r="AL21" s="15">
        <f>4453*0.1</f>
        <v>445.3</v>
      </c>
      <c r="AM21" s="15">
        <f>2275*0.08</f>
        <v>182</v>
      </c>
    </row>
    <row r="22" spans="2:39" s="58" customFormat="1" ht="15">
      <c r="B22" s="22" t="s">
        <v>114</v>
      </c>
      <c r="C22" s="22"/>
      <c r="E22" s="3">
        <f>+E21+E16</f>
        <v>255</v>
      </c>
      <c r="F22" s="3">
        <f aca="true" t="shared" si="6" ref="F22:AJ22">+F21+F16</f>
        <v>266</v>
      </c>
      <c r="G22" s="3">
        <f t="shared" si="6"/>
        <v>236</v>
      </c>
      <c r="H22" s="3">
        <f>+H21+H16</f>
        <v>239</v>
      </c>
      <c r="I22" s="3">
        <f>+I21+I16</f>
        <v>0</v>
      </c>
      <c r="J22" s="3">
        <f t="shared" si="6"/>
        <v>0</v>
      </c>
      <c r="K22" s="3">
        <f t="shared" si="6"/>
        <v>1</v>
      </c>
      <c r="L22" s="3">
        <f t="shared" si="6"/>
        <v>2</v>
      </c>
      <c r="M22" s="3">
        <f t="shared" si="6"/>
        <v>8</v>
      </c>
      <c r="N22" s="3">
        <f t="shared" si="6"/>
        <v>1</v>
      </c>
      <c r="O22" s="3">
        <f t="shared" si="6"/>
        <v>3</v>
      </c>
      <c r="P22" s="3">
        <f t="shared" si="6"/>
        <v>6</v>
      </c>
      <c r="Q22" s="3">
        <f t="shared" si="6"/>
        <v>4</v>
      </c>
      <c r="R22" s="3">
        <f t="shared" si="6"/>
        <v>3</v>
      </c>
      <c r="S22" s="3">
        <f t="shared" si="6"/>
        <v>1</v>
      </c>
      <c r="T22" s="3">
        <f t="shared" si="6"/>
        <v>0</v>
      </c>
      <c r="U22" s="3">
        <f t="shared" si="6"/>
        <v>0</v>
      </c>
      <c r="V22" s="3">
        <f t="shared" si="6"/>
        <v>0</v>
      </c>
      <c r="W22" s="3">
        <f t="shared" si="6"/>
        <v>29</v>
      </c>
      <c r="X22" s="3">
        <f t="shared" si="6"/>
        <v>0</v>
      </c>
      <c r="Y22" s="3">
        <f t="shared" si="6"/>
        <v>0</v>
      </c>
      <c r="Z22" s="3">
        <f t="shared" si="6"/>
        <v>0</v>
      </c>
      <c r="AA22" s="3">
        <f t="shared" si="6"/>
        <v>0</v>
      </c>
      <c r="AB22" s="3">
        <f t="shared" si="6"/>
        <v>0</v>
      </c>
      <c r="AC22" s="3">
        <f t="shared" si="6"/>
        <v>3</v>
      </c>
      <c r="AD22" s="3">
        <f t="shared" si="6"/>
        <v>4</v>
      </c>
      <c r="AE22" s="3">
        <f t="shared" si="6"/>
        <v>0</v>
      </c>
      <c r="AF22" s="3">
        <f t="shared" si="6"/>
        <v>0</v>
      </c>
      <c r="AG22" s="3">
        <f t="shared" si="6"/>
        <v>0</v>
      </c>
      <c r="AH22" s="3">
        <f t="shared" si="6"/>
        <v>0</v>
      </c>
      <c r="AI22" s="3">
        <f t="shared" si="6"/>
        <v>0</v>
      </c>
      <c r="AJ22" s="3">
        <f t="shared" si="6"/>
        <v>7</v>
      </c>
      <c r="AK22" s="3">
        <f>+AK21+AK16</f>
        <v>1153.04</v>
      </c>
      <c r="AL22" s="3">
        <f>+AL21+AL16</f>
        <v>822.4000000000001</v>
      </c>
      <c r="AM22" s="3">
        <f>+AM21+AM16</f>
        <v>330.64</v>
      </c>
    </row>
  </sheetData>
  <sheetProtection/>
  <mergeCells count="15">
    <mergeCell ref="A16:B16"/>
    <mergeCell ref="A21:B21"/>
    <mergeCell ref="A1:A10"/>
    <mergeCell ref="B1:B10"/>
    <mergeCell ref="C1:C11"/>
    <mergeCell ref="D1:D10"/>
    <mergeCell ref="K10:W10"/>
    <mergeCell ref="X10:AJ10"/>
    <mergeCell ref="AK10:AK11"/>
    <mergeCell ref="AL10:AL11"/>
    <mergeCell ref="AM10:AM11"/>
    <mergeCell ref="E1:AM1"/>
    <mergeCell ref="E2:AJ9"/>
    <mergeCell ref="E10:J10"/>
    <mergeCell ref="AK2:AM9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2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2.8515625" style="0" customWidth="1"/>
    <col min="5" max="6" width="9.57421875" style="56" customWidth="1"/>
    <col min="7" max="7" width="10.8515625" style="48" customWidth="1"/>
    <col min="8" max="8" width="9.8515625" style="56" bestFit="1" customWidth="1"/>
    <col min="9" max="9" width="9.28125" style="56" bestFit="1" customWidth="1"/>
    <col min="10" max="10" width="8.57421875" style="56" bestFit="1" customWidth="1"/>
    <col min="11" max="11" width="6.8515625" style="56" bestFit="1" customWidth="1"/>
    <col min="12" max="12" width="8.8515625" style="56" bestFit="1" customWidth="1"/>
    <col min="13" max="13" width="7.140625" style="56" bestFit="1" customWidth="1"/>
    <col min="14" max="14" width="6.00390625" style="56" bestFit="1" customWidth="1"/>
    <col min="15" max="15" width="6.140625" style="56" bestFit="1" customWidth="1"/>
    <col min="16" max="16" width="6.00390625" style="56" bestFit="1" customWidth="1"/>
    <col min="17" max="17" width="5.8515625" style="56" bestFit="1" customWidth="1"/>
    <col min="18" max="18" width="8.421875" style="56" bestFit="1" customWidth="1"/>
    <col min="19" max="19" width="7.7109375" style="56" bestFit="1" customWidth="1"/>
    <col min="20" max="20" width="7.8515625" style="56" bestFit="1" customWidth="1"/>
    <col min="21" max="21" width="8.140625" style="56" bestFit="1" customWidth="1"/>
    <col min="22" max="22" width="7.140625" style="56" bestFit="1" customWidth="1"/>
    <col min="23" max="23" width="8.00390625" style="56" customWidth="1"/>
    <col min="24" max="24" width="7.28125" style="56" bestFit="1" customWidth="1"/>
    <col min="25" max="25" width="8.8515625" style="56" bestFit="1" customWidth="1"/>
    <col min="26" max="30" width="7.28125" style="56" bestFit="1" customWidth="1"/>
    <col min="31" max="31" width="8.421875" style="56" bestFit="1" customWidth="1"/>
    <col min="32" max="35" width="7.140625" style="56" bestFit="1" customWidth="1"/>
    <col min="36" max="36" width="7.28125" style="56" customWidth="1"/>
    <col min="37" max="37" width="21.8515625" style="56" customWidth="1"/>
  </cols>
  <sheetData>
    <row r="1" spans="1:37" ht="73.5" customHeight="1" thickBot="1" thickTop="1">
      <c r="A1" s="261" t="s">
        <v>0</v>
      </c>
      <c r="B1" s="241" t="s">
        <v>1</v>
      </c>
      <c r="C1" s="241" t="s">
        <v>58</v>
      </c>
      <c r="D1" s="238" t="s">
        <v>55</v>
      </c>
      <c r="E1" s="258" t="s">
        <v>72</v>
      </c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</row>
    <row r="2" spans="1:37" ht="15" customHeight="1" thickTop="1">
      <c r="A2" s="262"/>
      <c r="B2" s="260"/>
      <c r="C2" s="242"/>
      <c r="D2" s="239"/>
      <c r="E2" s="249" t="s">
        <v>3</v>
      </c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1"/>
      <c r="AK2" s="265" t="s">
        <v>4</v>
      </c>
    </row>
    <row r="3" spans="1:37" ht="15" customHeight="1">
      <c r="A3" s="262"/>
      <c r="B3" s="260"/>
      <c r="C3" s="242"/>
      <c r="D3" s="239"/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4"/>
      <c r="AK3" s="253"/>
    </row>
    <row r="4" spans="1:37" ht="15" customHeight="1">
      <c r="A4" s="262"/>
      <c r="B4" s="260"/>
      <c r="C4" s="242"/>
      <c r="D4" s="239"/>
      <c r="E4" s="252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4"/>
      <c r="AK4" s="253"/>
    </row>
    <row r="5" spans="1:37" ht="15" customHeight="1">
      <c r="A5" s="262"/>
      <c r="B5" s="260"/>
      <c r="C5" s="242"/>
      <c r="D5" s="239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4"/>
      <c r="AK5" s="253"/>
    </row>
    <row r="6" spans="1:37" ht="15" customHeight="1">
      <c r="A6" s="262"/>
      <c r="B6" s="260"/>
      <c r="C6" s="242"/>
      <c r="D6" s="239"/>
      <c r="E6" s="252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4"/>
      <c r="AK6" s="253"/>
    </row>
    <row r="7" spans="1:37" ht="15" customHeight="1">
      <c r="A7" s="262"/>
      <c r="B7" s="260"/>
      <c r="C7" s="242"/>
      <c r="D7" s="239"/>
      <c r="E7" s="252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4"/>
      <c r="AK7" s="253"/>
    </row>
    <row r="8" spans="1:37" ht="15" customHeight="1">
      <c r="A8" s="262"/>
      <c r="B8" s="260"/>
      <c r="C8" s="242"/>
      <c r="D8" s="239"/>
      <c r="E8" s="252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4"/>
      <c r="AK8" s="253"/>
    </row>
    <row r="9" spans="1:37" ht="15.75" customHeight="1" thickBot="1">
      <c r="A9" s="262"/>
      <c r="B9" s="260"/>
      <c r="C9" s="242"/>
      <c r="D9" s="239"/>
      <c r="E9" s="255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7"/>
      <c r="AK9" s="268"/>
    </row>
    <row r="10" spans="1:37" ht="64.5" customHeight="1" thickBot="1" thickTop="1">
      <c r="A10" s="263"/>
      <c r="B10" s="243"/>
      <c r="C10" s="242"/>
      <c r="D10" s="240"/>
      <c r="E10" s="216" t="s">
        <v>73</v>
      </c>
      <c r="F10" s="217"/>
      <c r="G10" s="217"/>
      <c r="H10" s="217"/>
      <c r="I10" s="217"/>
      <c r="J10" s="244"/>
      <c r="K10" s="216" t="s">
        <v>74</v>
      </c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6" t="s">
        <v>75</v>
      </c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44"/>
      <c r="AK10" s="287" t="s">
        <v>130</v>
      </c>
    </row>
    <row r="11" spans="1:37" ht="20.25" customHeight="1" thickBot="1">
      <c r="A11" s="98"/>
      <c r="B11" s="98"/>
      <c r="C11" s="243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97" t="s">
        <v>7</v>
      </c>
      <c r="L11" s="97" t="s">
        <v>8</v>
      </c>
      <c r="M11" s="97" t="s">
        <v>9</v>
      </c>
      <c r="N11" s="97" t="s">
        <v>10</v>
      </c>
      <c r="O11" s="97" t="s">
        <v>11</v>
      </c>
      <c r="P11" s="97" t="s">
        <v>12</v>
      </c>
      <c r="Q11" s="97" t="s">
        <v>13</v>
      </c>
      <c r="R11" s="97" t="s">
        <v>14</v>
      </c>
      <c r="S11" s="97" t="s">
        <v>15</v>
      </c>
      <c r="T11" s="97" t="s">
        <v>16</v>
      </c>
      <c r="U11" s="97" t="s">
        <v>17</v>
      </c>
      <c r="V11" s="97" t="s">
        <v>18</v>
      </c>
      <c r="W11" s="97" t="s">
        <v>19</v>
      </c>
      <c r="X11" s="97" t="s">
        <v>7</v>
      </c>
      <c r="Y11" s="97" t="s">
        <v>8</v>
      </c>
      <c r="Z11" s="97" t="s">
        <v>9</v>
      </c>
      <c r="AA11" s="97" t="s">
        <v>10</v>
      </c>
      <c r="AB11" s="97" t="s">
        <v>11</v>
      </c>
      <c r="AC11" s="97" t="s">
        <v>12</v>
      </c>
      <c r="AD11" s="97" t="s">
        <v>13</v>
      </c>
      <c r="AE11" s="97" t="s">
        <v>14</v>
      </c>
      <c r="AF11" s="97" t="s">
        <v>15</v>
      </c>
      <c r="AG11" s="97" t="s">
        <v>16</v>
      </c>
      <c r="AH11" s="97" t="s">
        <v>17</v>
      </c>
      <c r="AI11" s="97" t="s">
        <v>18</v>
      </c>
      <c r="AJ11" s="99" t="s">
        <v>19</v>
      </c>
      <c r="AK11" s="281"/>
    </row>
    <row r="12" spans="1:37" s="74" customFormat="1" ht="13.5" thickBot="1">
      <c r="A12" s="1" t="s">
        <v>102</v>
      </c>
      <c r="B12" s="75" t="s">
        <v>103</v>
      </c>
      <c r="C12" s="75"/>
      <c r="D12" s="75"/>
      <c r="E12" s="19">
        <v>81</v>
      </c>
      <c r="F12" s="51">
        <f>+E12+(K12+L12+M12)-(X12+Y12+Z12)</f>
        <v>82</v>
      </c>
      <c r="G12" s="19">
        <f>VLOOKUP($B12,'[2]NUM12'!$G$2:$I$152,3,FALSE)</f>
        <v>64</v>
      </c>
      <c r="H12" s="52">
        <f>+G12+(Q12+R12)-(AD12+AE12)</f>
        <v>67</v>
      </c>
      <c r="I12" s="52"/>
      <c r="J12" s="53"/>
      <c r="K12" s="67">
        <f>VLOOKUP($B12,'[2]ACT NUM12'!$G$2:$Q$138,2,FALSE)</f>
        <v>0</v>
      </c>
      <c r="L12" s="67">
        <f>VLOOKUP($B12,'[2]ACT NUM12'!$G$2:$Q$138,3,FALSE)</f>
        <v>0</v>
      </c>
      <c r="M12" s="67">
        <f>VLOOKUP($B12,'[2]ACT NUM12'!$G$2:$Q$138,4,FALSE)</f>
        <v>1</v>
      </c>
      <c r="N12" s="67">
        <f>VLOOKUP($B12,'[2]ACT NUM12'!$G$2:$Q$138,5,FALSE)</f>
        <v>1</v>
      </c>
      <c r="O12" s="67">
        <f>VLOOKUP($B12,'[2]ACT NUM12'!$G$2:$Q$138,6,FALSE)</f>
        <v>3</v>
      </c>
      <c r="P12" s="67">
        <f>VLOOKUP($B12,'[2]ACT NUM12'!$G$2:$Q$138,7,FALSE)</f>
        <v>5</v>
      </c>
      <c r="Q12" s="67">
        <f>VLOOKUP($B12,'[2]ACT NUM12'!$G$2:$Q$138,8,FALSE)</f>
        <v>1</v>
      </c>
      <c r="R12" s="67">
        <f>VLOOKUP($B12,'[2]ACT NUM12'!$G$2:$Q$138,9,FALSE)</f>
        <v>2</v>
      </c>
      <c r="S12" s="67">
        <f>VLOOKUP($B12,'[2]ACT NUM12'!$G$2:$Q$138,10,FALSE)</f>
        <v>0</v>
      </c>
      <c r="T12" s="68"/>
      <c r="U12" s="67"/>
      <c r="V12" s="54"/>
      <c r="W12" s="19">
        <f>SUM(K12:V12)</f>
        <v>13</v>
      </c>
      <c r="X12" s="54">
        <f>VLOOKUP($B12,'[2]ACT NUM12'!$Z$2:$AJ$95,2,FALSE)</f>
        <v>0</v>
      </c>
      <c r="Y12" s="54">
        <f>VLOOKUP($B12,'[2]ACT NUM12'!$Z$2:$AJ$95,3,FALSE)</f>
        <v>0</v>
      </c>
      <c r="Z12" s="54">
        <f>VLOOKUP($B12,'[2]ACT NUM12'!$Z$2:$AJ$95,4,FALSE)</f>
        <v>0</v>
      </c>
      <c r="AA12" s="54">
        <f>VLOOKUP($B12,'[2]ACT NUM12'!$Z$2:$AJ$95,5,FALSE)</f>
        <v>9</v>
      </c>
      <c r="AB12" s="54">
        <f>VLOOKUP($B12,'[2]ACT NUM12'!$Z$2:$AJ$95,6,FALSE)</f>
        <v>8</v>
      </c>
      <c r="AC12" s="54">
        <f>VLOOKUP($B12,'[2]ACT NUM12'!$Z$2:$AJ$95,7,FALSE)</f>
        <v>8</v>
      </c>
      <c r="AD12" s="54">
        <f>VLOOKUP($B12,'[2]ACT NUM12'!$Z$2:$AJ$95,8,FALSE)</f>
        <v>0</v>
      </c>
      <c r="AE12" s="54">
        <f>VLOOKUP($B12,'[2]ACT NUM12'!$Z$2:$AJ$95,9,FALSE)</f>
        <v>0</v>
      </c>
      <c r="AF12" s="54">
        <f>VLOOKUP($B12,'[2]ACT NUM12'!$Z$2:$AJ$95,10,FALSE)</f>
        <v>0</v>
      </c>
      <c r="AG12" s="54"/>
      <c r="AH12" s="54"/>
      <c r="AI12" s="54"/>
      <c r="AJ12" s="19">
        <f>SUM(X12:AI12)</f>
        <v>25</v>
      </c>
      <c r="AK12" s="90"/>
    </row>
    <row r="13" spans="1:37" s="74" customFormat="1" ht="13.5" thickBot="1">
      <c r="A13" s="1" t="s">
        <v>102</v>
      </c>
      <c r="B13" s="75" t="s">
        <v>104</v>
      </c>
      <c r="C13" s="75"/>
      <c r="D13" s="75"/>
      <c r="E13" s="19">
        <v>69</v>
      </c>
      <c r="F13" s="51">
        <f>+E13+(K13+L13+M13)-(X13+Y13+Z13)</f>
        <v>70</v>
      </c>
      <c r="G13" s="19">
        <f>VLOOKUP($B13,'[2]NUM12'!$G$2:$I$152,3,FALSE)</f>
        <v>70</v>
      </c>
      <c r="H13" s="52">
        <f aca="true" t="shared" si="0" ref="H13:H20">+G13+(Q13+R13)-(AD13+AE13)</f>
        <v>70</v>
      </c>
      <c r="I13" s="52"/>
      <c r="J13" s="53"/>
      <c r="K13" s="67">
        <f>VLOOKUP($B13,'[2]ACT NUM12'!$G$2:$Q$138,2,FALSE)</f>
        <v>0</v>
      </c>
      <c r="L13" s="67">
        <f>VLOOKUP($B13,'[2]ACT NUM12'!$G$2:$Q$138,3,FALSE)</f>
        <v>1</v>
      </c>
      <c r="M13" s="67">
        <f>VLOOKUP($B13,'[2]ACT NUM12'!$G$2:$Q$138,4,FALSE)</f>
        <v>0</v>
      </c>
      <c r="N13" s="67">
        <f>VLOOKUP($B13,'[2]ACT NUM12'!$G$2:$Q$138,5,FALSE)</f>
        <v>3</v>
      </c>
      <c r="O13" s="67">
        <f>VLOOKUP($B13,'[2]ACT NUM12'!$G$2:$Q$138,6,FALSE)</f>
        <v>4</v>
      </c>
      <c r="P13" s="67">
        <f>VLOOKUP($B13,'[2]ACT NUM12'!$G$2:$Q$138,7,FALSE)</f>
        <v>7</v>
      </c>
      <c r="Q13" s="67">
        <f>VLOOKUP($B13,'[2]ACT NUM12'!$G$2:$Q$138,8,FALSE)</f>
        <v>0</v>
      </c>
      <c r="R13" s="67">
        <f>VLOOKUP($B13,'[2]ACT NUM12'!$G$2:$Q$138,9,FALSE)</f>
        <v>0</v>
      </c>
      <c r="S13" s="67">
        <f>VLOOKUP($B13,'[2]ACT NUM12'!$G$2:$Q$138,10,FALSE)</f>
        <v>0</v>
      </c>
      <c r="T13" s="68"/>
      <c r="U13" s="67"/>
      <c r="V13" s="54"/>
      <c r="W13" s="19">
        <f aca="true" t="shared" si="1" ref="W13:W21">SUM(K13:V13)</f>
        <v>15</v>
      </c>
      <c r="X13" s="54">
        <f>VLOOKUP($B13,'[2]ACT NUM12'!$Z$2:$AJ$95,2,FALSE)</f>
        <v>0</v>
      </c>
      <c r="Y13" s="54">
        <f>VLOOKUP($B13,'[2]ACT NUM12'!$Z$2:$AJ$95,3,FALSE)</f>
        <v>0</v>
      </c>
      <c r="Z13" s="54">
        <f>VLOOKUP($B13,'[2]ACT NUM12'!$Z$2:$AJ$95,4,FALSE)</f>
        <v>0</v>
      </c>
      <c r="AA13" s="54">
        <f>VLOOKUP($B13,'[2]ACT NUM12'!$Z$2:$AJ$95,5,FALSE)</f>
        <v>0</v>
      </c>
      <c r="AB13" s="54">
        <f>VLOOKUP($B13,'[2]ACT NUM12'!$Z$2:$AJ$95,6,FALSE)</f>
        <v>0</v>
      </c>
      <c r="AC13" s="54">
        <f>VLOOKUP($B13,'[2]ACT NUM12'!$Z$2:$AJ$95,7,FALSE)</f>
        <v>1</v>
      </c>
      <c r="AD13" s="54">
        <f>VLOOKUP($B13,'[2]ACT NUM12'!$Z$2:$AJ$95,8,FALSE)</f>
        <v>0</v>
      </c>
      <c r="AE13" s="54">
        <f>VLOOKUP($B13,'[2]ACT NUM12'!$Z$2:$AJ$95,9,FALSE)</f>
        <v>0</v>
      </c>
      <c r="AF13" s="54">
        <f>VLOOKUP($B13,'[2]ACT NUM12'!$Z$2:$AJ$95,10,FALSE)</f>
        <v>0</v>
      </c>
      <c r="AG13" s="54"/>
      <c r="AH13" s="54"/>
      <c r="AI13" s="54"/>
      <c r="AJ13" s="19">
        <f aca="true" t="shared" si="2" ref="AJ13:AJ21">SUM(X13:AI13)</f>
        <v>1</v>
      </c>
      <c r="AK13" s="90"/>
    </row>
    <row r="14" spans="1:37" s="74" customFormat="1" ht="13.5" thickBot="1">
      <c r="A14" s="1" t="s">
        <v>102</v>
      </c>
      <c r="B14" s="75" t="s">
        <v>105</v>
      </c>
      <c r="C14" s="75"/>
      <c r="D14" s="75"/>
      <c r="E14" s="19">
        <v>36</v>
      </c>
      <c r="F14" s="51">
        <f>+E14+(K14+L14+M14)-(X14+Y14+Z14)</f>
        <v>37</v>
      </c>
      <c r="G14" s="19">
        <f>VLOOKUP($B14,'[2]NUM12'!$G$2:$I$152,3,FALSE)</f>
        <v>36</v>
      </c>
      <c r="H14" s="52">
        <f t="shared" si="0"/>
        <v>39</v>
      </c>
      <c r="I14" s="52"/>
      <c r="J14" s="53"/>
      <c r="K14" s="67">
        <f>VLOOKUP($B14,'[2]ACT NUM12'!$G$2:$Q$138,2,FALSE)</f>
        <v>1</v>
      </c>
      <c r="L14" s="67">
        <f>VLOOKUP($B14,'[2]ACT NUM12'!$G$2:$Q$138,3,FALSE)</f>
        <v>0</v>
      </c>
      <c r="M14" s="67">
        <f>VLOOKUP($B14,'[2]ACT NUM12'!$G$2:$Q$138,4,FALSE)</f>
        <v>0</v>
      </c>
      <c r="N14" s="67">
        <f>VLOOKUP($B14,'[2]ACT NUM12'!$G$2:$Q$138,5,FALSE)</f>
        <v>0</v>
      </c>
      <c r="O14" s="67">
        <f>VLOOKUP($B14,'[2]ACT NUM12'!$G$2:$Q$138,6,FALSE)</f>
        <v>0</v>
      </c>
      <c r="P14" s="67">
        <f>VLOOKUP($B14,'[2]ACT NUM12'!$G$2:$Q$138,7,FALSE)</f>
        <v>3</v>
      </c>
      <c r="Q14" s="67">
        <f>VLOOKUP($B14,'[2]ACT NUM12'!$G$2:$Q$138,8,FALSE)</f>
        <v>2</v>
      </c>
      <c r="R14" s="67">
        <f>VLOOKUP($B14,'[2]ACT NUM12'!$G$2:$Q$138,9,FALSE)</f>
        <v>1</v>
      </c>
      <c r="S14" s="67">
        <f>VLOOKUP($B14,'[2]ACT NUM12'!$G$2:$Q$138,10,FALSE)</f>
        <v>0</v>
      </c>
      <c r="T14" s="68"/>
      <c r="U14" s="67"/>
      <c r="V14" s="54"/>
      <c r="W14" s="19">
        <f t="shared" si="1"/>
        <v>7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19">
        <f t="shared" si="2"/>
        <v>0</v>
      </c>
      <c r="AK14" s="90"/>
    </row>
    <row r="15" spans="1:37" s="74" customFormat="1" ht="13.5" thickBot="1">
      <c r="A15" s="1" t="s">
        <v>102</v>
      </c>
      <c r="B15" s="75" t="s">
        <v>106</v>
      </c>
      <c r="C15" s="75"/>
      <c r="D15" s="75"/>
      <c r="E15" s="19">
        <v>41</v>
      </c>
      <c r="F15" s="51">
        <f>+E15+(K15+L15+M15)-(X15+Y15+Z15)</f>
        <v>44</v>
      </c>
      <c r="G15" s="19">
        <f>VLOOKUP($B15,'[2]NUM12'!$G$2:$I$152,3,FALSE)</f>
        <v>36</v>
      </c>
      <c r="H15" s="52">
        <f t="shared" si="0"/>
        <v>37</v>
      </c>
      <c r="I15" s="52"/>
      <c r="J15" s="53"/>
      <c r="K15" s="67">
        <f>VLOOKUP($B15,'[2]ACT NUM12'!$G$2:$Q$138,2,FALSE)</f>
        <v>2</v>
      </c>
      <c r="L15" s="67">
        <f>VLOOKUP($B15,'[2]ACT NUM12'!$G$2:$Q$138,3,FALSE)</f>
        <v>1</v>
      </c>
      <c r="M15" s="67">
        <f>VLOOKUP($B15,'[2]ACT NUM12'!$G$2:$Q$138,4,FALSE)</f>
        <v>0</v>
      </c>
      <c r="N15" s="67">
        <f>VLOOKUP($B15,'[2]ACT NUM12'!$G$2:$Q$138,5,FALSE)</f>
        <v>1</v>
      </c>
      <c r="O15" s="67">
        <f>VLOOKUP($B15,'[2]ACT NUM12'!$G$2:$Q$138,6,FALSE)</f>
        <v>3</v>
      </c>
      <c r="P15" s="67">
        <f>VLOOKUP($B15,'[2]ACT NUM12'!$G$2:$Q$138,7,FALSE)</f>
        <v>0</v>
      </c>
      <c r="Q15" s="67">
        <f>VLOOKUP($B15,'[2]ACT NUM12'!$G$2:$Q$138,8,FALSE)</f>
        <v>1</v>
      </c>
      <c r="R15" s="67">
        <f>VLOOKUP($B15,'[2]ACT NUM12'!$G$2:$Q$138,9,FALSE)</f>
        <v>0</v>
      </c>
      <c r="S15" s="67">
        <f>VLOOKUP($B15,'[2]ACT NUM12'!$G$2:$Q$138,10,FALSE)</f>
        <v>1</v>
      </c>
      <c r="T15" s="68"/>
      <c r="U15" s="67"/>
      <c r="V15" s="54"/>
      <c r="W15" s="19">
        <f t="shared" si="1"/>
        <v>9</v>
      </c>
      <c r="X15" s="54">
        <f>VLOOKUP($B15,'[2]ACT NUM12'!$Z$2:$AJ$95,2,FALSE)</f>
        <v>0</v>
      </c>
      <c r="Y15" s="54">
        <f>VLOOKUP($B15,'[2]ACT NUM12'!$Z$2:$AJ$95,3,FALSE)</f>
        <v>0</v>
      </c>
      <c r="Z15" s="54">
        <f>VLOOKUP($B15,'[2]ACT NUM12'!$Z$2:$AJ$95,4,FALSE)</f>
        <v>0</v>
      </c>
      <c r="AA15" s="54">
        <f>VLOOKUP($B15,'[2]ACT NUM12'!$Z$2:$AJ$95,5,FALSE)</f>
        <v>2</v>
      </c>
      <c r="AB15" s="54">
        <f>VLOOKUP($B15,'[2]ACT NUM12'!$Z$2:$AJ$95,6,FALSE)</f>
        <v>1</v>
      </c>
      <c r="AC15" s="54">
        <f>VLOOKUP($B15,'[2]ACT NUM12'!$Z$2:$AJ$95,7,FALSE)</f>
        <v>4</v>
      </c>
      <c r="AD15" s="54">
        <f>VLOOKUP($B15,'[2]ACT NUM12'!$Z$2:$AJ$95,8,FALSE)</f>
        <v>0</v>
      </c>
      <c r="AE15" s="54">
        <f>VLOOKUP($B15,'[2]ACT NUM12'!$Z$2:$AJ$95,9,FALSE)</f>
        <v>0</v>
      </c>
      <c r="AF15" s="54">
        <f>VLOOKUP($B15,'[2]ACT NUM12'!$Z$2:$AJ$95,10,FALSE)</f>
        <v>0</v>
      </c>
      <c r="AG15" s="54"/>
      <c r="AH15" s="54"/>
      <c r="AI15" s="54"/>
      <c r="AJ15" s="19">
        <f t="shared" si="2"/>
        <v>7</v>
      </c>
      <c r="AK15" s="90"/>
    </row>
    <row r="16" spans="1:37" s="74" customFormat="1" ht="13.5" thickBot="1">
      <c r="A16" s="148" t="s">
        <v>112</v>
      </c>
      <c r="B16" s="149"/>
      <c r="C16" s="45">
        <f>+D16/'Meta Corte Muni'!R46</f>
        <v>1.5086336319842044</v>
      </c>
      <c r="D16" s="20">
        <f>+G16/AK16</f>
        <v>0.2564677174373148</v>
      </c>
      <c r="E16" s="15">
        <f aca="true" t="shared" si="3" ref="E16:V16">SUM(E12:E15)</f>
        <v>227</v>
      </c>
      <c r="F16" s="15">
        <f t="shared" si="3"/>
        <v>233</v>
      </c>
      <c r="G16" s="15">
        <f t="shared" si="3"/>
        <v>206</v>
      </c>
      <c r="H16" s="15">
        <f t="shared" si="3"/>
        <v>213</v>
      </c>
      <c r="I16" s="15">
        <f t="shared" si="3"/>
        <v>0</v>
      </c>
      <c r="J16" s="15">
        <f t="shared" si="3"/>
        <v>0</v>
      </c>
      <c r="K16" s="15">
        <f t="shared" si="3"/>
        <v>3</v>
      </c>
      <c r="L16" s="15">
        <f t="shared" si="3"/>
        <v>2</v>
      </c>
      <c r="M16" s="15">
        <f t="shared" si="3"/>
        <v>1</v>
      </c>
      <c r="N16" s="15">
        <f t="shared" si="3"/>
        <v>5</v>
      </c>
      <c r="O16" s="15">
        <f t="shared" si="3"/>
        <v>10</v>
      </c>
      <c r="P16" s="15">
        <f t="shared" si="3"/>
        <v>15</v>
      </c>
      <c r="Q16" s="15">
        <f t="shared" si="3"/>
        <v>4</v>
      </c>
      <c r="R16" s="15">
        <f t="shared" si="3"/>
        <v>3</v>
      </c>
      <c r="S16" s="15">
        <f t="shared" si="3"/>
        <v>1</v>
      </c>
      <c r="T16" s="15">
        <f t="shared" si="3"/>
        <v>0</v>
      </c>
      <c r="U16" s="15">
        <f t="shared" si="3"/>
        <v>0</v>
      </c>
      <c r="V16" s="15">
        <f t="shared" si="3"/>
        <v>0</v>
      </c>
      <c r="W16" s="15">
        <f t="shared" si="1"/>
        <v>44</v>
      </c>
      <c r="X16" s="15">
        <f aca="true" t="shared" si="4" ref="X16:AI16">SUM(X12:X15)</f>
        <v>0</v>
      </c>
      <c r="Y16" s="15">
        <f t="shared" si="4"/>
        <v>0</v>
      </c>
      <c r="Z16" s="15">
        <f t="shared" si="4"/>
        <v>0</v>
      </c>
      <c r="AA16" s="15">
        <f t="shared" si="4"/>
        <v>11</v>
      </c>
      <c r="AB16" s="15">
        <f t="shared" si="4"/>
        <v>9</v>
      </c>
      <c r="AC16" s="15">
        <f t="shared" si="4"/>
        <v>13</v>
      </c>
      <c r="AD16" s="15">
        <f t="shared" si="4"/>
        <v>0</v>
      </c>
      <c r="AE16" s="15">
        <f t="shared" si="4"/>
        <v>0</v>
      </c>
      <c r="AF16" s="15">
        <f t="shared" si="4"/>
        <v>0</v>
      </c>
      <c r="AG16" s="15">
        <f t="shared" si="4"/>
        <v>0</v>
      </c>
      <c r="AH16" s="15">
        <f t="shared" si="4"/>
        <v>0</v>
      </c>
      <c r="AI16" s="15">
        <f t="shared" si="4"/>
        <v>0</v>
      </c>
      <c r="AJ16" s="15">
        <f t="shared" si="2"/>
        <v>33</v>
      </c>
      <c r="AK16" s="15">
        <f>3651*0.22</f>
        <v>803.22</v>
      </c>
    </row>
    <row r="17" spans="1:37" s="74" customFormat="1" ht="13.5" thickBot="1">
      <c r="A17" s="1" t="s">
        <v>107</v>
      </c>
      <c r="B17" s="75" t="s">
        <v>108</v>
      </c>
      <c r="C17" s="75"/>
      <c r="D17" s="75"/>
      <c r="E17" s="19">
        <v>158</v>
      </c>
      <c r="F17" s="51">
        <f>+E17+(K17+L17+M17)-(X17+Y17+Z17)</f>
        <v>223</v>
      </c>
      <c r="G17" s="19">
        <f>VLOOKUP($B17,'[2]NUM12'!$G$2:$I$152,3,FALSE)</f>
        <v>214</v>
      </c>
      <c r="H17" s="63">
        <f t="shared" si="0"/>
        <v>248</v>
      </c>
      <c r="I17" s="63"/>
      <c r="J17" s="53"/>
      <c r="K17" s="67">
        <f>VLOOKUP($B17,'[2]ACT NUM12'!$G$2:$Q$138,2,FALSE)</f>
        <v>19</v>
      </c>
      <c r="L17" s="67">
        <f>VLOOKUP($B17,'[2]ACT NUM12'!$G$2:$Q$138,3,FALSE)</f>
        <v>19</v>
      </c>
      <c r="M17" s="67">
        <f>VLOOKUP($B17,'[2]ACT NUM12'!$G$2:$Q$138,4,FALSE)</f>
        <v>28</v>
      </c>
      <c r="N17" s="67">
        <f>VLOOKUP($B17,'[2]ACT NUM12'!$G$2:$Q$138,5,FALSE)</f>
        <v>30</v>
      </c>
      <c r="O17" s="67">
        <f>VLOOKUP($B17,'[2]ACT NUM12'!$G$2:$Q$138,6,FALSE)</f>
        <v>23</v>
      </c>
      <c r="P17" s="67">
        <f>VLOOKUP($B17,'[2]ACT NUM12'!$G$2:$Q$138,7,FALSE)</f>
        <v>19</v>
      </c>
      <c r="Q17" s="67">
        <f>VLOOKUP($B17,'[2]ACT NUM12'!$G$2:$Q$138,8,FALSE)</f>
        <v>21</v>
      </c>
      <c r="R17" s="67">
        <f>VLOOKUP($B17,'[2]ACT NUM12'!$G$2:$Q$138,9,FALSE)</f>
        <v>14</v>
      </c>
      <c r="S17" s="67">
        <f>VLOOKUP($B17,'[2]ACT NUM12'!$G$2:$Q$138,10,FALSE)</f>
        <v>17</v>
      </c>
      <c r="T17" s="68"/>
      <c r="U17" s="67"/>
      <c r="V17" s="67"/>
      <c r="W17" s="19">
        <f t="shared" si="1"/>
        <v>190</v>
      </c>
      <c r="X17" s="54">
        <f>VLOOKUP($B17,'[2]ACT NUM12'!$Z$2:$AJ$95,2,FALSE)</f>
        <v>0</v>
      </c>
      <c r="Y17" s="54">
        <f>VLOOKUP($B17,'[2]ACT NUM12'!$Z$2:$AJ$95,3,FALSE)</f>
        <v>1</v>
      </c>
      <c r="Z17" s="54">
        <f>VLOOKUP($B17,'[2]ACT NUM12'!$Z$2:$AJ$95,4,FALSE)</f>
        <v>0</v>
      </c>
      <c r="AA17" s="54">
        <f>VLOOKUP($B17,'[2]ACT NUM12'!$Z$2:$AJ$95,5,FALSE)</f>
        <v>0</v>
      </c>
      <c r="AB17" s="54">
        <f>VLOOKUP($B17,'[2]ACT NUM12'!$Z$2:$AJ$95,6,FALSE)</f>
        <v>0</v>
      </c>
      <c r="AC17" s="54">
        <f>VLOOKUP($B17,'[2]ACT NUM12'!$Z$2:$AJ$95,7,FALSE)</f>
        <v>0</v>
      </c>
      <c r="AD17" s="54">
        <f>VLOOKUP($B17,'[2]ACT NUM12'!$Z$2:$AJ$95,8,FALSE)</f>
        <v>0</v>
      </c>
      <c r="AE17" s="54">
        <f>VLOOKUP($B17,'[2]ACT NUM12'!$Z$2:$AJ$95,9,FALSE)</f>
        <v>1</v>
      </c>
      <c r="AF17" s="54">
        <f>VLOOKUP($B17,'[2]ACT NUM12'!$Z$2:$AJ$95,10,FALSE)</f>
        <v>1</v>
      </c>
      <c r="AG17" s="54"/>
      <c r="AH17" s="54"/>
      <c r="AI17" s="54"/>
      <c r="AJ17" s="19">
        <f t="shared" si="2"/>
        <v>3</v>
      </c>
      <c r="AK17" s="90"/>
    </row>
    <row r="18" spans="1:37" s="74" customFormat="1" ht="13.5" thickBot="1">
      <c r="A18" s="1" t="s">
        <v>107</v>
      </c>
      <c r="B18" s="75" t="s">
        <v>109</v>
      </c>
      <c r="C18" s="75"/>
      <c r="D18" s="75"/>
      <c r="E18" s="19"/>
      <c r="F18" s="64">
        <f>+E18+(K18+L18+M18)-(X18+Y18+Z18)</f>
        <v>1</v>
      </c>
      <c r="G18" s="19"/>
      <c r="H18" s="63">
        <f t="shared" si="0"/>
        <v>7</v>
      </c>
      <c r="I18" s="63"/>
      <c r="J18" s="53"/>
      <c r="K18" s="67">
        <f>VLOOKUP($B18,'[2]ACT NUM12'!$G$2:$Q$138,2,FALSE)</f>
        <v>1</v>
      </c>
      <c r="L18" s="67">
        <f>VLOOKUP($B18,'[2]ACT NUM12'!$G$2:$Q$138,3,FALSE)</f>
        <v>0</v>
      </c>
      <c r="M18" s="67">
        <f>VLOOKUP($B18,'[2]ACT NUM12'!$G$2:$Q$138,4,FALSE)</f>
        <v>0</v>
      </c>
      <c r="N18" s="67">
        <f>VLOOKUP($B18,'[2]ACT NUM12'!$G$2:$Q$138,5,FALSE)</f>
        <v>4</v>
      </c>
      <c r="O18" s="67">
        <f>VLOOKUP($B18,'[2]ACT NUM12'!$G$2:$Q$138,6,FALSE)</f>
        <v>4</v>
      </c>
      <c r="P18" s="67">
        <f>VLOOKUP($B18,'[2]ACT NUM12'!$G$2:$Q$138,7,FALSE)</f>
        <v>2</v>
      </c>
      <c r="Q18" s="67">
        <f>VLOOKUP($B18,'[2]ACT NUM12'!$G$2:$Q$138,8,FALSE)</f>
        <v>4</v>
      </c>
      <c r="R18" s="67">
        <f>VLOOKUP($B18,'[2]ACT NUM12'!$G$2:$Q$138,9,FALSE)</f>
        <v>3</v>
      </c>
      <c r="S18" s="67">
        <f>VLOOKUP($B18,'[2]ACT NUM12'!$G$2:$Q$138,10,FALSE)</f>
        <v>1</v>
      </c>
      <c r="T18" s="68"/>
      <c r="U18" s="67"/>
      <c r="V18" s="67"/>
      <c r="W18" s="19">
        <f t="shared" si="1"/>
        <v>19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2"/>
        <v>0</v>
      </c>
      <c r="AK18" s="90"/>
    </row>
    <row r="19" spans="1:37" s="74" customFormat="1" ht="13.5" thickBot="1">
      <c r="A19" s="1" t="s">
        <v>107</v>
      </c>
      <c r="B19" s="75" t="s">
        <v>110</v>
      </c>
      <c r="C19" s="75"/>
      <c r="D19" s="75"/>
      <c r="E19" s="19"/>
      <c r="F19" s="64">
        <f>+E19+(K19+L19+M19)-(X19+Y19+Z19)</f>
        <v>6</v>
      </c>
      <c r="G19" s="19"/>
      <c r="H19" s="63">
        <f t="shared" si="0"/>
        <v>3</v>
      </c>
      <c r="I19" s="63"/>
      <c r="J19" s="53"/>
      <c r="K19" s="67">
        <f>VLOOKUP($B19,'[2]ACT NUM12'!$G$2:$Q$138,2,FALSE)</f>
        <v>3</v>
      </c>
      <c r="L19" s="67">
        <f>VLOOKUP($B19,'[2]ACT NUM12'!$G$2:$Q$138,3,FALSE)</f>
        <v>0</v>
      </c>
      <c r="M19" s="67">
        <f>VLOOKUP($B19,'[2]ACT NUM12'!$G$2:$Q$138,4,FALSE)</f>
        <v>3</v>
      </c>
      <c r="N19" s="67">
        <f>VLOOKUP($B19,'[2]ACT NUM12'!$G$2:$Q$138,5,FALSE)</f>
        <v>1</v>
      </c>
      <c r="O19" s="67">
        <f>VLOOKUP($B19,'[2]ACT NUM12'!$G$2:$Q$138,6,FALSE)</f>
        <v>0</v>
      </c>
      <c r="P19" s="67">
        <f>VLOOKUP($B19,'[2]ACT NUM12'!$G$2:$Q$138,7,FALSE)</f>
        <v>0</v>
      </c>
      <c r="Q19" s="67">
        <f>VLOOKUP($B19,'[2]ACT NUM12'!$G$2:$Q$138,8,FALSE)</f>
        <v>2</v>
      </c>
      <c r="R19" s="67">
        <f>VLOOKUP($B19,'[2]ACT NUM12'!$G$2:$Q$138,9,FALSE)</f>
        <v>1</v>
      </c>
      <c r="S19" s="67">
        <f>VLOOKUP($B19,'[2]ACT NUM12'!$G$2:$Q$138,10,FALSE)</f>
        <v>1</v>
      </c>
      <c r="T19" s="68"/>
      <c r="U19" s="67"/>
      <c r="V19" s="67"/>
      <c r="W19" s="19">
        <f t="shared" si="1"/>
        <v>11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2"/>
        <v>0</v>
      </c>
      <c r="AK19" s="90"/>
    </row>
    <row r="20" spans="1:37" s="74" customFormat="1" ht="13.5" thickBot="1">
      <c r="A20" s="1" t="s">
        <v>107</v>
      </c>
      <c r="B20" s="75" t="s">
        <v>111</v>
      </c>
      <c r="C20" s="75"/>
      <c r="D20" s="75"/>
      <c r="E20" s="19"/>
      <c r="F20" s="64">
        <f>+E20+(K20+L20+M20)-(X20+Y20+Z20)</f>
        <v>19</v>
      </c>
      <c r="G20" s="19"/>
      <c r="H20" s="63">
        <f t="shared" si="0"/>
        <v>11</v>
      </c>
      <c r="I20" s="63"/>
      <c r="J20" s="53"/>
      <c r="K20" s="67">
        <f>VLOOKUP($B20,'[2]ACT NUM12'!$G$2:$Q$138,2,FALSE)</f>
        <v>4</v>
      </c>
      <c r="L20" s="67">
        <f>VLOOKUP($B20,'[2]ACT NUM12'!$G$2:$Q$138,3,FALSE)</f>
        <v>4</v>
      </c>
      <c r="M20" s="67">
        <f>VLOOKUP($B20,'[2]ACT NUM12'!$G$2:$Q$138,4,FALSE)</f>
        <v>11</v>
      </c>
      <c r="N20" s="67">
        <f>VLOOKUP($B20,'[2]ACT NUM12'!$G$2:$Q$138,5,FALSE)</f>
        <v>11</v>
      </c>
      <c r="O20" s="67">
        <f>VLOOKUP($B20,'[2]ACT NUM12'!$G$2:$Q$138,6,FALSE)</f>
        <v>10</v>
      </c>
      <c r="P20" s="67">
        <f>VLOOKUP($B20,'[2]ACT NUM12'!$G$2:$Q$138,7,FALSE)</f>
        <v>8</v>
      </c>
      <c r="Q20" s="67">
        <f>VLOOKUP($B20,'[2]ACT NUM12'!$G$2:$Q$138,8,FALSE)</f>
        <v>8</v>
      </c>
      <c r="R20" s="67">
        <f>VLOOKUP($B20,'[2]ACT NUM12'!$G$2:$Q$138,9,FALSE)</f>
        <v>4</v>
      </c>
      <c r="S20" s="67">
        <f>VLOOKUP($B20,'[2]ACT NUM12'!$G$2:$Q$138,10,FALSE)</f>
        <v>4</v>
      </c>
      <c r="T20" s="68"/>
      <c r="U20" s="67"/>
      <c r="V20" s="67"/>
      <c r="W20" s="19">
        <f t="shared" si="1"/>
        <v>64</v>
      </c>
      <c r="X20" s="54">
        <f>VLOOKUP($B20,'[2]ACT NUM12'!$Z$2:$AJ$95,2,FALSE)</f>
        <v>0</v>
      </c>
      <c r="Y20" s="54">
        <f>VLOOKUP($B20,'[2]ACT NUM12'!$Z$2:$AJ$95,3,FALSE)</f>
        <v>0</v>
      </c>
      <c r="Z20" s="54">
        <f>VLOOKUP($B20,'[2]ACT NUM12'!$Z$2:$AJ$95,4,FALSE)</f>
        <v>0</v>
      </c>
      <c r="AA20" s="54">
        <f>VLOOKUP($B20,'[2]ACT NUM12'!$Z$2:$AJ$95,5,FALSE)</f>
        <v>1</v>
      </c>
      <c r="AB20" s="54">
        <f>VLOOKUP($B20,'[2]ACT NUM12'!$Z$2:$AJ$95,6,FALSE)</f>
        <v>0</v>
      </c>
      <c r="AC20" s="54">
        <f>VLOOKUP($B20,'[2]ACT NUM12'!$Z$2:$AJ$95,7,FALSE)</f>
        <v>10</v>
      </c>
      <c r="AD20" s="54">
        <f>VLOOKUP($B20,'[2]ACT NUM12'!$Z$2:$AJ$95,8,FALSE)</f>
        <v>1</v>
      </c>
      <c r="AE20" s="54">
        <f>VLOOKUP($B20,'[2]ACT NUM12'!$Z$2:$AJ$95,9,FALSE)</f>
        <v>0</v>
      </c>
      <c r="AF20" s="54">
        <f>VLOOKUP($B20,'[2]ACT NUM12'!$Z$2:$AJ$95,10,FALSE)</f>
        <v>0</v>
      </c>
      <c r="AG20" s="54"/>
      <c r="AH20" s="54"/>
      <c r="AI20" s="54"/>
      <c r="AJ20" s="19">
        <f t="shared" si="2"/>
        <v>12</v>
      </c>
      <c r="AK20" s="90"/>
    </row>
    <row r="21" spans="1:37" s="74" customFormat="1" ht="13.5" thickBot="1">
      <c r="A21" s="148" t="s">
        <v>113</v>
      </c>
      <c r="B21" s="149"/>
      <c r="C21" s="45">
        <f>+D21/'Meta Corte Muni'!R47</f>
        <v>1.3269770718204636</v>
      </c>
      <c r="D21" s="20">
        <f>+G21/AK21</f>
        <v>0.22558610220947883</v>
      </c>
      <c r="E21" s="15">
        <f aca="true" t="shared" si="5" ref="E21:V21">SUM(E17:E20)</f>
        <v>158</v>
      </c>
      <c r="F21" s="15">
        <f t="shared" si="5"/>
        <v>249</v>
      </c>
      <c r="G21" s="15">
        <f t="shared" si="5"/>
        <v>214</v>
      </c>
      <c r="H21" s="15">
        <f t="shared" si="5"/>
        <v>269</v>
      </c>
      <c r="I21" s="15">
        <f t="shared" si="5"/>
        <v>0</v>
      </c>
      <c r="J21" s="15">
        <f t="shared" si="5"/>
        <v>0</v>
      </c>
      <c r="K21" s="15">
        <f t="shared" si="5"/>
        <v>27</v>
      </c>
      <c r="L21" s="15">
        <f t="shared" si="5"/>
        <v>23</v>
      </c>
      <c r="M21" s="15">
        <f t="shared" si="5"/>
        <v>42</v>
      </c>
      <c r="N21" s="15">
        <f t="shared" si="5"/>
        <v>46</v>
      </c>
      <c r="O21" s="15">
        <f t="shared" si="5"/>
        <v>37</v>
      </c>
      <c r="P21" s="15">
        <f t="shared" si="5"/>
        <v>29</v>
      </c>
      <c r="Q21" s="15">
        <f t="shared" si="5"/>
        <v>35</v>
      </c>
      <c r="R21" s="15">
        <f t="shared" si="5"/>
        <v>22</v>
      </c>
      <c r="S21" s="15">
        <f t="shared" si="5"/>
        <v>23</v>
      </c>
      <c r="T21" s="15">
        <f t="shared" si="5"/>
        <v>0</v>
      </c>
      <c r="U21" s="15">
        <f t="shared" si="5"/>
        <v>0</v>
      </c>
      <c r="V21" s="15">
        <f t="shared" si="5"/>
        <v>0</v>
      </c>
      <c r="W21" s="15">
        <f t="shared" si="1"/>
        <v>284</v>
      </c>
      <c r="X21" s="15">
        <f aca="true" t="shared" si="6" ref="X21:AI21">SUM(X17:X20)</f>
        <v>0</v>
      </c>
      <c r="Y21" s="15">
        <f t="shared" si="6"/>
        <v>1</v>
      </c>
      <c r="Z21" s="15">
        <f t="shared" si="6"/>
        <v>0</v>
      </c>
      <c r="AA21" s="15">
        <f t="shared" si="6"/>
        <v>1</v>
      </c>
      <c r="AB21" s="15">
        <f t="shared" si="6"/>
        <v>0</v>
      </c>
      <c r="AC21" s="15">
        <f t="shared" si="6"/>
        <v>10</v>
      </c>
      <c r="AD21" s="15">
        <f t="shared" si="6"/>
        <v>1</v>
      </c>
      <c r="AE21" s="15">
        <f t="shared" si="6"/>
        <v>1</v>
      </c>
      <c r="AF21" s="15">
        <f t="shared" si="6"/>
        <v>1</v>
      </c>
      <c r="AG21" s="15">
        <f t="shared" si="6"/>
        <v>0</v>
      </c>
      <c r="AH21" s="15">
        <f t="shared" si="6"/>
        <v>0</v>
      </c>
      <c r="AI21" s="15">
        <f t="shared" si="6"/>
        <v>0</v>
      </c>
      <c r="AJ21" s="15">
        <f t="shared" si="2"/>
        <v>15</v>
      </c>
      <c r="AK21" s="15">
        <f>4312*0.22</f>
        <v>948.64</v>
      </c>
    </row>
    <row r="22" spans="2:37" s="74" customFormat="1" ht="12.75">
      <c r="B22" s="80" t="s">
        <v>114</v>
      </c>
      <c r="C22" s="80"/>
      <c r="E22" s="90">
        <f>+E21+E16</f>
        <v>385</v>
      </c>
      <c r="F22" s="90">
        <f aca="true" t="shared" si="7" ref="F22:AJ22">+F21+F16</f>
        <v>482</v>
      </c>
      <c r="G22" s="90">
        <f t="shared" si="7"/>
        <v>420</v>
      </c>
      <c r="H22" s="90">
        <f t="shared" si="7"/>
        <v>482</v>
      </c>
      <c r="I22" s="90">
        <f t="shared" si="7"/>
        <v>0</v>
      </c>
      <c r="J22" s="90">
        <f t="shared" si="7"/>
        <v>0</v>
      </c>
      <c r="K22" s="90">
        <f t="shared" si="7"/>
        <v>30</v>
      </c>
      <c r="L22" s="90">
        <f t="shared" si="7"/>
        <v>25</v>
      </c>
      <c r="M22" s="90">
        <f t="shared" si="7"/>
        <v>43</v>
      </c>
      <c r="N22" s="90">
        <f t="shared" si="7"/>
        <v>51</v>
      </c>
      <c r="O22" s="90">
        <f t="shared" si="7"/>
        <v>47</v>
      </c>
      <c r="P22" s="90">
        <f t="shared" si="7"/>
        <v>44</v>
      </c>
      <c r="Q22" s="90">
        <f t="shared" si="7"/>
        <v>39</v>
      </c>
      <c r="R22" s="90">
        <f t="shared" si="7"/>
        <v>25</v>
      </c>
      <c r="S22" s="90">
        <f t="shared" si="7"/>
        <v>24</v>
      </c>
      <c r="T22" s="90">
        <f t="shared" si="7"/>
        <v>0</v>
      </c>
      <c r="U22" s="90">
        <f t="shared" si="7"/>
        <v>0</v>
      </c>
      <c r="V22" s="90">
        <f t="shared" si="7"/>
        <v>0</v>
      </c>
      <c r="W22" s="90">
        <f t="shared" si="7"/>
        <v>328</v>
      </c>
      <c r="X22" s="90">
        <f t="shared" si="7"/>
        <v>0</v>
      </c>
      <c r="Y22" s="90">
        <f t="shared" si="7"/>
        <v>1</v>
      </c>
      <c r="Z22" s="90">
        <f t="shared" si="7"/>
        <v>0</v>
      </c>
      <c r="AA22" s="90">
        <f t="shared" si="7"/>
        <v>12</v>
      </c>
      <c r="AB22" s="90">
        <f t="shared" si="7"/>
        <v>9</v>
      </c>
      <c r="AC22" s="90">
        <f t="shared" si="7"/>
        <v>23</v>
      </c>
      <c r="AD22" s="90">
        <f t="shared" si="7"/>
        <v>1</v>
      </c>
      <c r="AE22" s="90">
        <f t="shared" si="7"/>
        <v>1</v>
      </c>
      <c r="AF22" s="90">
        <f t="shared" si="7"/>
        <v>1</v>
      </c>
      <c r="AG22" s="90">
        <f t="shared" si="7"/>
        <v>0</v>
      </c>
      <c r="AH22" s="90">
        <f t="shared" si="7"/>
        <v>0</v>
      </c>
      <c r="AI22" s="90">
        <f t="shared" si="7"/>
        <v>0</v>
      </c>
      <c r="AJ22" s="90">
        <f t="shared" si="7"/>
        <v>48</v>
      </c>
      <c r="AK22" s="88">
        <f>+AK21+AK16</f>
        <v>1751.8600000000001</v>
      </c>
    </row>
  </sheetData>
  <sheetProtection/>
  <mergeCells count="13">
    <mergeCell ref="D1:D10"/>
    <mergeCell ref="A16:B16"/>
    <mergeCell ref="A21:B21"/>
    <mergeCell ref="A1:A10"/>
    <mergeCell ref="B1:B10"/>
    <mergeCell ref="E2:AJ9"/>
    <mergeCell ref="C1:C11"/>
    <mergeCell ref="AK2:AK9"/>
    <mergeCell ref="K10:W10"/>
    <mergeCell ref="X10:AJ10"/>
    <mergeCell ref="AK10:AK11"/>
    <mergeCell ref="E10:J10"/>
    <mergeCell ref="E1:AK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2"/>
  <sheetViews>
    <sheetView zoomScale="90" zoomScaleNormal="9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0.28125" style="74" bestFit="1" customWidth="1"/>
    <col min="2" max="2" width="36.7109375" style="74" bestFit="1" customWidth="1"/>
    <col min="3" max="3" width="14.421875" style="70" customWidth="1"/>
    <col min="4" max="4" width="14.140625" style="70" customWidth="1"/>
    <col min="5" max="6" width="8.421875" style="81" bestFit="1" customWidth="1"/>
    <col min="7" max="16" width="9.7109375" style="70" bestFit="1" customWidth="1"/>
    <col min="17" max="17" width="11.7109375" style="70" bestFit="1" customWidth="1"/>
    <col min="18" max="16384" width="11.421875" style="70" customWidth="1"/>
  </cols>
  <sheetData>
    <row r="1" spans="1:19" ht="73.5" customHeight="1" thickBot="1" thickTop="1">
      <c r="A1" s="156" t="s">
        <v>0</v>
      </c>
      <c r="B1" s="150" t="s">
        <v>1</v>
      </c>
      <c r="C1" s="150" t="s">
        <v>58</v>
      </c>
      <c r="D1" s="175" t="s">
        <v>55</v>
      </c>
      <c r="E1" s="193" t="s">
        <v>131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15" customHeight="1">
      <c r="A2" s="157"/>
      <c r="B2" s="160"/>
      <c r="C2" s="151"/>
      <c r="D2" s="176"/>
      <c r="E2" s="164" t="s">
        <v>3</v>
      </c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4" t="s">
        <v>4</v>
      </c>
      <c r="S2" s="161"/>
    </row>
    <row r="3" spans="1:19" ht="15" customHeight="1">
      <c r="A3" s="157"/>
      <c r="B3" s="160"/>
      <c r="C3" s="151"/>
      <c r="D3" s="176"/>
      <c r="E3" s="166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6"/>
      <c r="S3" s="162"/>
    </row>
    <row r="4" spans="1:19" ht="15" customHeight="1">
      <c r="A4" s="157"/>
      <c r="B4" s="160"/>
      <c r="C4" s="151"/>
      <c r="D4" s="176"/>
      <c r="E4" s="166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6"/>
      <c r="S4" s="162"/>
    </row>
    <row r="5" spans="1:19" ht="15" customHeight="1">
      <c r="A5" s="157"/>
      <c r="B5" s="160"/>
      <c r="C5" s="151"/>
      <c r="D5" s="176"/>
      <c r="E5" s="166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6"/>
      <c r="S5" s="162"/>
    </row>
    <row r="6" spans="1:19" ht="15" customHeight="1">
      <c r="A6" s="157"/>
      <c r="B6" s="160"/>
      <c r="C6" s="151"/>
      <c r="D6" s="176"/>
      <c r="E6" s="166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6"/>
      <c r="S6" s="162"/>
    </row>
    <row r="7" spans="1:19" ht="15" customHeight="1">
      <c r="A7" s="157"/>
      <c r="B7" s="160"/>
      <c r="C7" s="151"/>
      <c r="D7" s="176"/>
      <c r="E7" s="166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6"/>
      <c r="S7" s="162"/>
    </row>
    <row r="8" spans="1:19" ht="15" customHeight="1">
      <c r="A8" s="157"/>
      <c r="B8" s="160"/>
      <c r="C8" s="151"/>
      <c r="D8" s="176"/>
      <c r="E8" s="166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6"/>
      <c r="S8" s="162"/>
    </row>
    <row r="9" spans="1:19" ht="15.75" customHeight="1" thickBot="1">
      <c r="A9" s="157"/>
      <c r="B9" s="160"/>
      <c r="C9" s="151"/>
      <c r="D9" s="176"/>
      <c r="E9" s="168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8"/>
      <c r="S9" s="163"/>
    </row>
    <row r="10" spans="1:19" ht="57.75" customHeight="1" thickBot="1">
      <c r="A10" s="158"/>
      <c r="B10" s="152"/>
      <c r="C10" s="151"/>
      <c r="D10" s="177"/>
      <c r="E10" s="154" t="s">
        <v>132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5"/>
      <c r="R10" s="191" t="s">
        <v>137</v>
      </c>
      <c r="S10" s="191"/>
    </row>
    <row r="11" spans="1:19" ht="33" thickBot="1">
      <c r="A11" s="71"/>
      <c r="B11" s="71"/>
      <c r="C11" s="152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192"/>
      <c r="S11" s="192"/>
    </row>
    <row r="12" spans="1:17" s="74" customFormat="1" ht="13.5" thickBot="1">
      <c r="A12" s="1" t="s">
        <v>102</v>
      </c>
      <c r="B12" s="75" t="s">
        <v>103</v>
      </c>
      <c r="C12" s="75"/>
      <c r="D12" s="75"/>
      <c r="E12" s="76">
        <f>VLOOKUP($B12,'[2]NUM13'!$G$2:$Q$98,2,FALSE)</f>
        <v>0</v>
      </c>
      <c r="F12" s="76">
        <f>VLOOKUP($B12,'[2]NUM13'!$G$2:$Q$98,3,FALSE)</f>
        <v>0</v>
      </c>
      <c r="G12" s="77">
        <f>VLOOKUP($B12,'[2]NUM13'!$G$2:$Q$98,4,FALSE)</f>
        <v>0</v>
      </c>
      <c r="H12" s="77">
        <f>VLOOKUP($B12,'[2]NUM13'!$G$2:$Q$98,5,FALSE)</f>
        <v>0</v>
      </c>
      <c r="I12" s="77">
        <f>VLOOKUP($B12,'[2]NUM13'!$G$2:$Q$98,6,FALSE)</f>
        <v>0</v>
      </c>
      <c r="J12" s="77">
        <f>VLOOKUP($B12,'[2]NUM13'!$G$2:$Q$98,7,FALSE)</f>
        <v>0</v>
      </c>
      <c r="K12" s="77">
        <f>VLOOKUP($B12,'[2]NUM13'!$G$2:$Q$98,8,FALSE)</f>
        <v>8</v>
      </c>
      <c r="L12" s="78">
        <f>VLOOKUP($B12,'[2]NUM13'!$G$2:$Q$98,9,FALSE)</f>
        <v>0</v>
      </c>
      <c r="M12" s="78">
        <f>VLOOKUP($B12,'[2]NUM13'!$G$2:$Q$98,10,FALSE)</f>
        <v>0</v>
      </c>
      <c r="N12" s="78"/>
      <c r="O12" s="78"/>
      <c r="P12" s="78"/>
      <c r="Q12" s="19">
        <f>SUM(E12:P12)</f>
        <v>8</v>
      </c>
    </row>
    <row r="13" spans="1:17" s="74" customFormat="1" ht="13.5" thickBot="1">
      <c r="A13" s="1" t="s">
        <v>102</v>
      </c>
      <c r="B13" s="75" t="s">
        <v>104</v>
      </c>
      <c r="C13" s="75"/>
      <c r="D13" s="75"/>
      <c r="E13" s="76">
        <f>VLOOKUP($B13,'[2]NUM13'!$G$2:$Q$98,2,FALSE)</f>
        <v>0</v>
      </c>
      <c r="F13" s="76">
        <f>VLOOKUP($B13,'[2]NUM13'!$G$2:$Q$98,3,FALSE)</f>
        <v>0</v>
      </c>
      <c r="G13" s="77">
        <f>VLOOKUP($B13,'[2]NUM13'!$G$2:$Q$98,4,FALSE)</f>
        <v>0</v>
      </c>
      <c r="H13" s="77">
        <f>VLOOKUP($B13,'[2]NUM13'!$G$2:$Q$98,5,FALSE)</f>
        <v>0</v>
      </c>
      <c r="I13" s="77">
        <f>VLOOKUP($B13,'[2]NUM13'!$G$2:$Q$98,6,FALSE)</f>
        <v>0</v>
      </c>
      <c r="J13" s="77">
        <f>VLOOKUP($B13,'[2]NUM13'!$G$2:$Q$98,7,FALSE)</f>
        <v>0</v>
      </c>
      <c r="K13" s="77">
        <f>VLOOKUP($B13,'[2]NUM13'!$G$2:$Q$98,8,FALSE)</f>
        <v>5</v>
      </c>
      <c r="L13" s="78">
        <f>VLOOKUP($B13,'[2]NUM13'!$G$2:$Q$98,9,FALSE)</f>
        <v>0</v>
      </c>
      <c r="M13" s="78">
        <f>VLOOKUP($B13,'[2]NUM13'!$G$2:$Q$98,10,FALSE)</f>
        <v>0</v>
      </c>
      <c r="N13" s="78"/>
      <c r="O13" s="78"/>
      <c r="P13" s="78"/>
      <c r="Q13" s="19">
        <f aca="true" t="shared" si="0" ref="Q13:Q20">SUM(E13:P13)</f>
        <v>5</v>
      </c>
    </row>
    <row r="14" spans="1:17" s="74" customFormat="1" ht="13.5" thickBot="1">
      <c r="A14" s="1" t="s">
        <v>102</v>
      </c>
      <c r="B14" s="75" t="s">
        <v>105</v>
      </c>
      <c r="C14" s="75"/>
      <c r="D14" s="75"/>
      <c r="E14" s="76"/>
      <c r="F14" s="76"/>
      <c r="G14" s="77"/>
      <c r="H14" s="77"/>
      <c r="I14" s="77"/>
      <c r="J14" s="77"/>
      <c r="K14" s="77"/>
      <c r="L14" s="78"/>
      <c r="M14" s="78"/>
      <c r="N14" s="78"/>
      <c r="O14" s="78"/>
      <c r="P14" s="78"/>
      <c r="Q14" s="19">
        <f t="shared" si="0"/>
        <v>0</v>
      </c>
    </row>
    <row r="15" spans="1:17" s="74" customFormat="1" ht="13.5" thickBot="1">
      <c r="A15" s="1" t="s">
        <v>102</v>
      </c>
      <c r="B15" s="75" t="s">
        <v>106</v>
      </c>
      <c r="C15" s="75"/>
      <c r="D15" s="75"/>
      <c r="E15" s="76"/>
      <c r="F15" s="76"/>
      <c r="G15" s="77"/>
      <c r="H15" s="77"/>
      <c r="I15" s="77"/>
      <c r="J15" s="77"/>
      <c r="K15" s="77"/>
      <c r="L15" s="78"/>
      <c r="M15" s="78"/>
      <c r="N15" s="78"/>
      <c r="O15" s="78"/>
      <c r="P15" s="78"/>
      <c r="Q15" s="19">
        <f t="shared" si="0"/>
        <v>0</v>
      </c>
    </row>
    <row r="16" spans="1:19" s="74" customFormat="1" ht="15" customHeight="1" thickBot="1">
      <c r="A16" s="148" t="s">
        <v>112</v>
      </c>
      <c r="B16" s="149"/>
      <c r="C16" s="45">
        <f>+D16/'Meta Corte Muni'!S46</f>
        <v>0.4176706827309237</v>
      </c>
      <c r="D16" s="20">
        <f>+Q16/R16</f>
        <v>0.052</v>
      </c>
      <c r="E16" s="84">
        <f aca="true" t="shared" si="1" ref="E16:P16">SUM(E12:E15)</f>
        <v>0</v>
      </c>
      <c r="F16" s="84">
        <f t="shared" si="1"/>
        <v>0</v>
      </c>
      <c r="G16" s="84">
        <f t="shared" si="1"/>
        <v>0</v>
      </c>
      <c r="H16" s="84">
        <f t="shared" si="1"/>
        <v>0</v>
      </c>
      <c r="I16" s="84">
        <f t="shared" si="1"/>
        <v>0</v>
      </c>
      <c r="J16" s="84">
        <f t="shared" si="1"/>
        <v>0</v>
      </c>
      <c r="K16" s="84">
        <f t="shared" si="1"/>
        <v>13</v>
      </c>
      <c r="L16" s="84">
        <f t="shared" si="1"/>
        <v>0</v>
      </c>
      <c r="M16" s="84">
        <f t="shared" si="1"/>
        <v>0</v>
      </c>
      <c r="N16" s="84">
        <f t="shared" si="1"/>
        <v>0</v>
      </c>
      <c r="O16" s="84">
        <f t="shared" si="1"/>
        <v>0</v>
      </c>
      <c r="P16" s="84">
        <f t="shared" si="1"/>
        <v>0</v>
      </c>
      <c r="Q16" s="15">
        <f>SUM(Q12:Q15)</f>
        <v>13</v>
      </c>
      <c r="R16" s="199">
        <v>250</v>
      </c>
      <c r="S16" s="200"/>
    </row>
    <row r="17" spans="1:17" s="74" customFormat="1" ht="13.5" thickBot="1">
      <c r="A17" s="1" t="s">
        <v>107</v>
      </c>
      <c r="B17" s="75" t="s">
        <v>108</v>
      </c>
      <c r="C17" s="75"/>
      <c r="D17" s="75"/>
      <c r="E17" s="76">
        <f>VLOOKUP($B17,'[2]NUM13'!$G$2:$Q$98,2,FALSE)</f>
        <v>0</v>
      </c>
      <c r="F17" s="76">
        <f>VLOOKUP($B17,'[2]NUM13'!$G$2:$Q$98,3,FALSE)</f>
        <v>0</v>
      </c>
      <c r="G17" s="77">
        <f>VLOOKUP($B17,'[2]NUM13'!$G$2:$Q$98,4,FALSE)</f>
        <v>0</v>
      </c>
      <c r="H17" s="77">
        <f>VLOOKUP($B17,'[2]NUM13'!$G$2:$Q$98,5,FALSE)</f>
        <v>0</v>
      </c>
      <c r="I17" s="77">
        <f>VLOOKUP($B17,'[2]NUM13'!$G$2:$Q$98,6,FALSE)</f>
        <v>0</v>
      </c>
      <c r="J17" s="77">
        <f>VLOOKUP($B17,'[2]NUM13'!$G$2:$Q$98,7,FALSE)</f>
        <v>42</v>
      </c>
      <c r="K17" s="77">
        <f>VLOOKUP($B17,'[2]NUM13'!$G$2:$Q$98,8,FALSE)</f>
        <v>4</v>
      </c>
      <c r="L17" s="78">
        <f>VLOOKUP($B17,'[2]NUM13'!$G$2:$Q$98,9,FALSE)</f>
        <v>0</v>
      </c>
      <c r="M17" s="78">
        <f>VLOOKUP($B17,'[2]NUM13'!$G$2:$Q$98,10,FALSE)</f>
        <v>8</v>
      </c>
      <c r="N17" s="78"/>
      <c r="O17" s="78"/>
      <c r="P17" s="78"/>
      <c r="Q17" s="19">
        <f t="shared" si="0"/>
        <v>54</v>
      </c>
    </row>
    <row r="18" spans="1:17" s="74" customFormat="1" ht="13.5" thickBot="1">
      <c r="A18" s="1" t="s">
        <v>107</v>
      </c>
      <c r="B18" s="75" t="s">
        <v>109</v>
      </c>
      <c r="C18" s="75"/>
      <c r="D18" s="75"/>
      <c r="E18" s="76"/>
      <c r="F18" s="76"/>
      <c r="G18" s="77"/>
      <c r="H18" s="77"/>
      <c r="I18" s="77"/>
      <c r="J18" s="77"/>
      <c r="K18" s="77"/>
      <c r="L18" s="78"/>
      <c r="M18" s="78"/>
      <c r="N18" s="78"/>
      <c r="O18" s="78"/>
      <c r="P18" s="78"/>
      <c r="Q18" s="19">
        <f t="shared" si="0"/>
        <v>0</v>
      </c>
    </row>
    <row r="19" spans="1:17" s="74" customFormat="1" ht="13.5" thickBot="1">
      <c r="A19" s="1" t="s">
        <v>107</v>
      </c>
      <c r="B19" s="75" t="s">
        <v>110</v>
      </c>
      <c r="C19" s="75"/>
      <c r="D19" s="75"/>
      <c r="E19" s="76"/>
      <c r="F19" s="76"/>
      <c r="G19" s="77"/>
      <c r="H19" s="77"/>
      <c r="I19" s="77"/>
      <c r="J19" s="77"/>
      <c r="K19" s="77"/>
      <c r="L19" s="78"/>
      <c r="M19" s="78"/>
      <c r="N19" s="78"/>
      <c r="O19" s="78"/>
      <c r="P19" s="78"/>
      <c r="Q19" s="19">
        <f t="shared" si="0"/>
        <v>0</v>
      </c>
    </row>
    <row r="20" spans="1:17" s="74" customFormat="1" ht="13.5" thickBot="1">
      <c r="A20" s="1" t="s">
        <v>107</v>
      </c>
      <c r="B20" s="75" t="s">
        <v>111</v>
      </c>
      <c r="C20" s="75"/>
      <c r="D20" s="75"/>
      <c r="E20" s="76"/>
      <c r="F20" s="76"/>
      <c r="G20" s="77"/>
      <c r="H20" s="77"/>
      <c r="I20" s="77"/>
      <c r="J20" s="77"/>
      <c r="K20" s="77"/>
      <c r="L20" s="78"/>
      <c r="M20" s="78"/>
      <c r="N20" s="78"/>
      <c r="O20" s="78"/>
      <c r="P20" s="78"/>
      <c r="Q20" s="19">
        <f t="shared" si="0"/>
        <v>0</v>
      </c>
    </row>
    <row r="21" spans="1:19" s="74" customFormat="1" ht="13.5" thickBot="1">
      <c r="A21" s="148" t="s">
        <v>113</v>
      </c>
      <c r="B21" s="149"/>
      <c r="C21" s="45">
        <f>+D21/'Meta Corte Muni'!S47</f>
        <v>1.5658301074333436</v>
      </c>
      <c r="D21" s="20">
        <f>+Q21/R21</f>
        <v>0.19494584837545126</v>
      </c>
      <c r="E21" s="84">
        <f aca="true" t="shared" si="2" ref="E21:P21">SUM(E17:E20)</f>
        <v>0</v>
      </c>
      <c r="F21" s="84">
        <f t="shared" si="2"/>
        <v>0</v>
      </c>
      <c r="G21" s="84">
        <f t="shared" si="2"/>
        <v>0</v>
      </c>
      <c r="H21" s="84">
        <f t="shared" si="2"/>
        <v>0</v>
      </c>
      <c r="I21" s="84">
        <f t="shared" si="2"/>
        <v>0</v>
      </c>
      <c r="J21" s="84">
        <f t="shared" si="2"/>
        <v>42</v>
      </c>
      <c r="K21" s="84">
        <f t="shared" si="2"/>
        <v>4</v>
      </c>
      <c r="L21" s="84">
        <f t="shared" si="2"/>
        <v>0</v>
      </c>
      <c r="M21" s="84">
        <f t="shared" si="2"/>
        <v>8</v>
      </c>
      <c r="N21" s="84">
        <f t="shared" si="2"/>
        <v>0</v>
      </c>
      <c r="O21" s="84">
        <f t="shared" si="2"/>
        <v>0</v>
      </c>
      <c r="P21" s="84">
        <f t="shared" si="2"/>
        <v>0</v>
      </c>
      <c r="Q21" s="15">
        <f>SUM(Q17:Q20)</f>
        <v>54</v>
      </c>
      <c r="R21" s="195">
        <v>277</v>
      </c>
      <c r="S21" s="196"/>
    </row>
    <row r="22" spans="1:19" s="82" customFormat="1" ht="13.5" thickBot="1">
      <c r="A22" s="74"/>
      <c r="B22" s="80" t="s">
        <v>114</v>
      </c>
      <c r="C22" s="100"/>
      <c r="D22" s="101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3"/>
      <c r="R22" s="288"/>
      <c r="S22" s="289"/>
    </row>
  </sheetData>
  <sheetProtection/>
  <mergeCells count="14">
    <mergeCell ref="R22:S22"/>
    <mergeCell ref="A1:A10"/>
    <mergeCell ref="B1:B10"/>
    <mergeCell ref="C1:C11"/>
    <mergeCell ref="D1:D10"/>
    <mergeCell ref="E1:S1"/>
    <mergeCell ref="E2:Q9"/>
    <mergeCell ref="R2:S9"/>
    <mergeCell ref="E10:Q10"/>
    <mergeCell ref="R10:S11"/>
    <mergeCell ref="A16:B16"/>
    <mergeCell ref="A21:B21"/>
    <mergeCell ref="R16:S16"/>
    <mergeCell ref="R21:S2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29">
      <selection activeCell="A51" sqref="A51:P51"/>
    </sheetView>
  </sheetViews>
  <sheetFormatPr defaultColWidth="11.421875" defaultRowHeight="15"/>
  <cols>
    <col min="12" max="12" width="13.421875" style="0" customWidth="1"/>
    <col min="17" max="18" width="12.57421875" style="0" bestFit="1" customWidth="1"/>
  </cols>
  <sheetData>
    <row r="1" spans="1:20" s="25" customFormat="1" ht="18">
      <c r="A1" s="297" t="s">
        <v>77</v>
      </c>
      <c r="B1" s="297"/>
      <c r="C1" s="297"/>
      <c r="D1" s="297"/>
      <c r="E1" s="297"/>
      <c r="F1" s="297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3"/>
      <c r="R1" s="24"/>
      <c r="S1" s="23"/>
      <c r="T1" s="23"/>
    </row>
    <row r="2" spans="1:20" s="28" customFormat="1" ht="16.5" customHeight="1">
      <c r="A2" s="26"/>
      <c r="B2" s="26"/>
      <c r="C2" s="26"/>
      <c r="D2" s="26"/>
      <c r="E2" s="299" t="s">
        <v>59</v>
      </c>
      <c r="F2" s="290" t="s">
        <v>60</v>
      </c>
      <c r="G2" s="295" t="s">
        <v>61</v>
      </c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7"/>
    </row>
    <row r="3" spans="1:20" s="25" customFormat="1" ht="16.5">
      <c r="A3" s="29"/>
      <c r="B3" s="30"/>
      <c r="C3" s="29"/>
      <c r="D3" s="29"/>
      <c r="E3" s="300"/>
      <c r="F3" s="291"/>
      <c r="G3" s="31" t="str">
        <f>+'[1]Metas Anuales'!I4</f>
        <v>META Nº1</v>
      </c>
      <c r="H3" s="32" t="str">
        <f>+'[1]Metas Anuales'!J4</f>
        <v>META Nº2</v>
      </c>
      <c r="I3" s="32" t="str">
        <f>+'[1]Metas Anuales'!K4</f>
        <v>META Nº3</v>
      </c>
      <c r="J3" s="32" t="str">
        <f>+'[1]Metas Anuales'!L4</f>
        <v>META Nº4</v>
      </c>
      <c r="K3" s="32" t="str">
        <f>+'[1]Metas Anuales'!M4</f>
        <v>META Nº5</v>
      </c>
      <c r="L3" s="32" t="str">
        <f>+'[1]Metas Anuales'!N4</f>
        <v>META Nº6</v>
      </c>
      <c r="M3" s="32" t="str">
        <f>+'[1]Metas Anuales'!O4</f>
        <v>META Nº7</v>
      </c>
      <c r="N3" s="32" t="str">
        <f>+'[1]Metas Anuales'!P4</f>
        <v>META Nº8</v>
      </c>
      <c r="O3" s="32" t="str">
        <f>+'[1]Metas Anuales'!Q4</f>
        <v>META Nº9</v>
      </c>
      <c r="P3" s="32" t="str">
        <f>+'[1]Metas Anuales'!R4</f>
        <v>META Nº10</v>
      </c>
      <c r="Q3" s="32" t="s">
        <v>78</v>
      </c>
      <c r="R3" s="32" t="s">
        <v>79</v>
      </c>
      <c r="S3" s="32" t="s">
        <v>138</v>
      </c>
      <c r="T3" s="23"/>
    </row>
    <row r="4" spans="1:20" s="35" customFormat="1" ht="165" customHeight="1">
      <c r="A4" s="29" t="s">
        <v>62</v>
      </c>
      <c r="B4" s="30" t="s">
        <v>63</v>
      </c>
      <c r="C4" s="29" t="s">
        <v>62</v>
      </c>
      <c r="D4" s="29" t="s">
        <v>0</v>
      </c>
      <c r="E4" s="300"/>
      <c r="F4" s="291"/>
      <c r="G4" s="33" t="s">
        <v>64</v>
      </c>
      <c r="H4" s="33" t="s">
        <v>82</v>
      </c>
      <c r="I4" s="33" t="s">
        <v>83</v>
      </c>
      <c r="J4" s="33" t="s">
        <v>84</v>
      </c>
      <c r="K4" s="33" t="s">
        <v>85</v>
      </c>
      <c r="L4" s="33" t="s">
        <v>86</v>
      </c>
      <c r="M4" s="33" t="s">
        <v>65</v>
      </c>
      <c r="N4" s="33" t="s">
        <v>66</v>
      </c>
      <c r="O4" s="33" t="s">
        <v>87</v>
      </c>
      <c r="P4" s="47" t="s">
        <v>88</v>
      </c>
      <c r="Q4" s="47" t="s">
        <v>80</v>
      </c>
      <c r="R4" s="47" t="s">
        <v>81</v>
      </c>
      <c r="S4" s="47" t="s">
        <v>140</v>
      </c>
      <c r="T4" s="34"/>
    </row>
    <row r="5" spans="1:20" s="28" customFormat="1" ht="23.25" customHeight="1">
      <c r="A5" s="36"/>
      <c r="B5" s="37"/>
      <c r="C5" s="36"/>
      <c r="D5" s="36"/>
      <c r="E5" s="301"/>
      <c r="F5" s="292"/>
      <c r="G5" s="38"/>
      <c r="H5" s="38"/>
      <c r="I5" s="38"/>
      <c r="J5" s="39"/>
      <c r="K5" s="38"/>
      <c r="L5" s="39"/>
      <c r="M5" s="39"/>
      <c r="N5" s="39"/>
      <c r="O5" s="38"/>
      <c r="P5" s="38"/>
      <c r="Q5" s="38"/>
      <c r="R5" s="38"/>
      <c r="S5" s="38"/>
      <c r="T5" s="27"/>
    </row>
    <row r="6" spans="1:20" s="25" customFormat="1" ht="16.5">
      <c r="A6" s="40">
        <v>17</v>
      </c>
      <c r="B6" s="41" t="s">
        <v>67</v>
      </c>
      <c r="C6" s="42">
        <v>5</v>
      </c>
      <c r="D6" s="43" t="s">
        <v>115</v>
      </c>
      <c r="E6" s="44">
        <v>4104</v>
      </c>
      <c r="F6" s="43" t="s">
        <v>68</v>
      </c>
      <c r="G6" s="50">
        <v>0.2</v>
      </c>
      <c r="H6" s="50">
        <v>0.24</v>
      </c>
      <c r="I6" s="50">
        <v>0.55</v>
      </c>
      <c r="J6" s="50">
        <v>0.8</v>
      </c>
      <c r="K6" s="50">
        <v>0.24</v>
      </c>
      <c r="L6" s="50">
        <v>0.98</v>
      </c>
      <c r="M6" s="50">
        <v>0.5</v>
      </c>
      <c r="N6" s="50">
        <v>0.71</v>
      </c>
      <c r="O6" s="50">
        <v>0.94</v>
      </c>
      <c r="P6" s="49">
        <v>0.53</v>
      </c>
      <c r="Q6" s="50">
        <v>0.35</v>
      </c>
      <c r="R6" s="50">
        <v>0.17</v>
      </c>
      <c r="S6" s="50">
        <v>0.15</v>
      </c>
      <c r="T6" s="23"/>
    </row>
    <row r="7" spans="1:20" s="25" customFormat="1" ht="16.5">
      <c r="A7" s="40">
        <v>18</v>
      </c>
      <c r="B7" s="41" t="s">
        <v>67</v>
      </c>
      <c r="C7" s="42">
        <v>5</v>
      </c>
      <c r="D7" s="43" t="s">
        <v>116</v>
      </c>
      <c r="E7" s="44">
        <v>4105</v>
      </c>
      <c r="F7" s="43" t="s">
        <v>68</v>
      </c>
      <c r="G7" s="50">
        <v>0.2</v>
      </c>
      <c r="H7" s="50">
        <v>0.24</v>
      </c>
      <c r="I7" s="50">
        <v>0.75</v>
      </c>
      <c r="J7" s="50">
        <v>0.82</v>
      </c>
      <c r="K7" s="50">
        <v>0.24</v>
      </c>
      <c r="L7" s="50">
        <v>0.98</v>
      </c>
      <c r="M7" s="50">
        <v>0.5</v>
      </c>
      <c r="N7" s="50">
        <v>0.74</v>
      </c>
      <c r="O7" s="50">
        <v>0.97</v>
      </c>
      <c r="P7" s="49">
        <v>0.6</v>
      </c>
      <c r="Q7" s="50">
        <v>0.22</v>
      </c>
      <c r="R7" s="50">
        <v>0.17</v>
      </c>
      <c r="S7" s="50">
        <v>0.15</v>
      </c>
      <c r="T7" s="23"/>
    </row>
    <row r="11" spans="1:18" ht="18">
      <c r="A11" s="297" t="s">
        <v>100</v>
      </c>
      <c r="B11" s="297"/>
      <c r="C11" s="297"/>
      <c r="D11" s="297"/>
      <c r="E11" s="297"/>
      <c r="F11" s="297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3"/>
      <c r="R11" s="24"/>
    </row>
    <row r="12" spans="1:19" ht="16.5">
      <c r="A12" s="26"/>
      <c r="B12" s="26"/>
      <c r="C12" s="26"/>
      <c r="D12" s="26"/>
      <c r="E12" s="299" t="s">
        <v>59</v>
      </c>
      <c r="F12" s="290" t="s">
        <v>60</v>
      </c>
      <c r="G12" s="295" t="s">
        <v>61</v>
      </c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</row>
    <row r="13" spans="1:19" ht="16.5">
      <c r="A13" s="29"/>
      <c r="B13" s="30"/>
      <c r="C13" s="29"/>
      <c r="D13" s="29"/>
      <c r="E13" s="300"/>
      <c r="F13" s="291"/>
      <c r="G13" s="31" t="s">
        <v>90</v>
      </c>
      <c r="H13" s="32" t="s">
        <v>91</v>
      </c>
      <c r="I13" s="32" t="s">
        <v>92</v>
      </c>
      <c r="J13" s="32" t="s">
        <v>93</v>
      </c>
      <c r="K13" s="32" t="s">
        <v>94</v>
      </c>
      <c r="L13" s="32" t="s">
        <v>95</v>
      </c>
      <c r="M13" s="32" t="s">
        <v>96</v>
      </c>
      <c r="N13" s="32" t="s">
        <v>97</v>
      </c>
      <c r="O13" s="32" t="s">
        <v>98</v>
      </c>
      <c r="P13" s="32" t="s">
        <v>99</v>
      </c>
      <c r="Q13" s="32" t="s">
        <v>78</v>
      </c>
      <c r="R13" s="32" t="s">
        <v>79</v>
      </c>
      <c r="S13" s="32" t="s">
        <v>138</v>
      </c>
    </row>
    <row r="14" spans="1:19" ht="127.5">
      <c r="A14" s="29" t="s">
        <v>62</v>
      </c>
      <c r="B14" s="30" t="s">
        <v>63</v>
      </c>
      <c r="C14" s="29" t="s">
        <v>62</v>
      </c>
      <c r="D14" s="29" t="s">
        <v>0</v>
      </c>
      <c r="E14" s="300"/>
      <c r="F14" s="291"/>
      <c r="G14" s="33" t="s">
        <v>64</v>
      </c>
      <c r="H14" s="33" t="s">
        <v>82</v>
      </c>
      <c r="I14" s="33" t="s">
        <v>83</v>
      </c>
      <c r="J14" s="33" t="s">
        <v>84</v>
      </c>
      <c r="K14" s="33" t="s">
        <v>85</v>
      </c>
      <c r="L14" s="33" t="s">
        <v>86</v>
      </c>
      <c r="M14" s="33" t="s">
        <v>65</v>
      </c>
      <c r="N14" s="33" t="s">
        <v>66</v>
      </c>
      <c r="O14" s="33" t="s">
        <v>87</v>
      </c>
      <c r="P14" s="47" t="s">
        <v>88</v>
      </c>
      <c r="Q14" s="47" t="s">
        <v>80</v>
      </c>
      <c r="R14" s="47" t="s">
        <v>81</v>
      </c>
      <c r="S14" s="47" t="s">
        <v>139</v>
      </c>
    </row>
    <row r="15" spans="1:19" ht="16.5">
      <c r="A15" s="36"/>
      <c r="B15" s="37"/>
      <c r="C15" s="36"/>
      <c r="D15" s="36"/>
      <c r="E15" s="301"/>
      <c r="F15" s="292"/>
      <c r="G15" s="38">
        <v>0.1</v>
      </c>
      <c r="H15" s="38">
        <v>0.1</v>
      </c>
      <c r="I15" s="38">
        <v>0.1</v>
      </c>
      <c r="J15" s="39">
        <v>1</v>
      </c>
      <c r="K15" s="38">
        <v>0.1</v>
      </c>
      <c r="L15" s="39">
        <v>1</v>
      </c>
      <c r="M15" s="39">
        <v>1</v>
      </c>
      <c r="N15" s="39">
        <v>1</v>
      </c>
      <c r="O15" s="38">
        <v>0.1</v>
      </c>
      <c r="P15" s="38">
        <v>0.1</v>
      </c>
      <c r="Q15" s="39">
        <v>1</v>
      </c>
      <c r="R15" s="39">
        <v>1</v>
      </c>
      <c r="S15" s="107">
        <v>0.1</v>
      </c>
    </row>
    <row r="16" spans="1:19" ht="16.5">
      <c r="A16" s="40">
        <v>17</v>
      </c>
      <c r="B16" s="41" t="s">
        <v>67</v>
      </c>
      <c r="C16" s="42">
        <v>5</v>
      </c>
      <c r="D16" s="43" t="s">
        <v>115</v>
      </c>
      <c r="E16" s="44">
        <v>4104</v>
      </c>
      <c r="F16" s="43" t="s">
        <v>68</v>
      </c>
      <c r="G16" s="50">
        <f>+G6*$G$15</f>
        <v>0.020000000000000004</v>
      </c>
      <c r="H16" s="50">
        <f>+H6*$H$15</f>
        <v>0.024</v>
      </c>
      <c r="I16" s="50">
        <f>+I6*$I$15</f>
        <v>0.05500000000000001</v>
      </c>
      <c r="J16" s="50">
        <f>+J6*$J$15</f>
        <v>0.8</v>
      </c>
      <c r="K16" s="50">
        <f>+K6*$K$15</f>
        <v>0.024</v>
      </c>
      <c r="L16" s="50">
        <f>+L6*$L$15</f>
        <v>0.98</v>
      </c>
      <c r="M16" s="50">
        <f>+M6*$M$15</f>
        <v>0.5</v>
      </c>
      <c r="N16" s="50">
        <f>+N6*$N$15</f>
        <v>0.71</v>
      </c>
      <c r="O16" s="50">
        <f>+O6*$O$15</f>
        <v>0.094</v>
      </c>
      <c r="P16" s="59">
        <f>+P6*$P$15</f>
        <v>0.053000000000000005</v>
      </c>
      <c r="Q16" s="50">
        <f>+Q6*$Q$15</f>
        <v>0.35</v>
      </c>
      <c r="R16" s="50">
        <f>+R6*$R$15</f>
        <v>0.17</v>
      </c>
      <c r="S16" s="50">
        <f>+S6*$S$15</f>
        <v>0.015</v>
      </c>
    </row>
    <row r="17" spans="1:19" ht="16.5">
      <c r="A17" s="40">
        <v>18</v>
      </c>
      <c r="B17" s="41" t="s">
        <v>67</v>
      </c>
      <c r="C17" s="42">
        <v>5</v>
      </c>
      <c r="D17" s="43" t="s">
        <v>116</v>
      </c>
      <c r="E17" s="44">
        <v>4105</v>
      </c>
      <c r="F17" s="43" t="s">
        <v>68</v>
      </c>
      <c r="G17" s="50">
        <f>+G7*$G$15</f>
        <v>0.020000000000000004</v>
      </c>
      <c r="H17" s="50">
        <f>+H7*$H$15</f>
        <v>0.024</v>
      </c>
      <c r="I17" s="50">
        <f>+I7*$I$15</f>
        <v>0.07500000000000001</v>
      </c>
      <c r="J17" s="50">
        <f>+J7*$J$15</f>
        <v>0.82</v>
      </c>
      <c r="K17" s="50">
        <f>+K7*$K$15</f>
        <v>0.024</v>
      </c>
      <c r="L17" s="50">
        <f>+L7*$L$15</f>
        <v>0.98</v>
      </c>
      <c r="M17" s="50">
        <f>+M7*$M$15</f>
        <v>0.5</v>
      </c>
      <c r="N17" s="50">
        <f>+N7*$N$15</f>
        <v>0.74</v>
      </c>
      <c r="O17" s="50">
        <f>+O7*$O$15</f>
        <v>0.097</v>
      </c>
      <c r="P17" s="59">
        <f>+P7*$P$15</f>
        <v>0.06</v>
      </c>
      <c r="Q17" s="50">
        <f>+Q7*$Q$15</f>
        <v>0.22</v>
      </c>
      <c r="R17" s="50">
        <f>+R7*$R$15</f>
        <v>0.17</v>
      </c>
      <c r="S17" s="50">
        <f>+S7*$S$15</f>
        <v>0.015</v>
      </c>
    </row>
    <row r="21" spans="1:18" ht="18">
      <c r="A21" s="297" t="s">
        <v>117</v>
      </c>
      <c r="B21" s="297"/>
      <c r="C21" s="297"/>
      <c r="D21" s="297"/>
      <c r="E21" s="297"/>
      <c r="F21" s="297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3"/>
      <c r="R21" s="24"/>
    </row>
    <row r="22" spans="1:19" ht="16.5">
      <c r="A22" s="26"/>
      <c r="B22" s="26"/>
      <c r="C22" s="26"/>
      <c r="D22" s="26"/>
      <c r="E22" s="299" t="s">
        <v>59</v>
      </c>
      <c r="F22" s="290" t="s">
        <v>60</v>
      </c>
      <c r="G22" s="293" t="s">
        <v>61</v>
      </c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</row>
    <row r="23" spans="1:19" ht="16.5">
      <c r="A23" s="29"/>
      <c r="B23" s="30"/>
      <c r="C23" s="29"/>
      <c r="D23" s="29"/>
      <c r="E23" s="300"/>
      <c r="F23" s="291"/>
      <c r="G23" s="31" t="s">
        <v>90</v>
      </c>
      <c r="H23" s="32" t="s">
        <v>91</v>
      </c>
      <c r="I23" s="32" t="s">
        <v>92</v>
      </c>
      <c r="J23" s="32" t="s">
        <v>93</v>
      </c>
      <c r="K23" s="32" t="s">
        <v>94</v>
      </c>
      <c r="L23" s="32" t="s">
        <v>95</v>
      </c>
      <c r="M23" s="32" t="s">
        <v>96</v>
      </c>
      <c r="N23" s="32" t="s">
        <v>97</v>
      </c>
      <c r="O23" s="32" t="s">
        <v>98</v>
      </c>
      <c r="P23" s="32" t="s">
        <v>99</v>
      </c>
      <c r="Q23" s="32" t="s">
        <v>78</v>
      </c>
      <c r="R23" s="32" t="s">
        <v>79</v>
      </c>
      <c r="S23" s="32" t="s">
        <v>138</v>
      </c>
    </row>
    <row r="24" spans="1:19" ht="127.5">
      <c r="A24" s="29" t="s">
        <v>62</v>
      </c>
      <c r="B24" s="30" t="s">
        <v>63</v>
      </c>
      <c r="C24" s="29" t="s">
        <v>62</v>
      </c>
      <c r="D24" s="29" t="s">
        <v>0</v>
      </c>
      <c r="E24" s="300"/>
      <c r="F24" s="291"/>
      <c r="G24" s="33" t="s">
        <v>64</v>
      </c>
      <c r="H24" s="33" t="s">
        <v>82</v>
      </c>
      <c r="I24" s="33" t="s">
        <v>83</v>
      </c>
      <c r="J24" s="33" t="s">
        <v>84</v>
      </c>
      <c r="K24" s="33" t="s">
        <v>85</v>
      </c>
      <c r="L24" s="33" t="s">
        <v>86</v>
      </c>
      <c r="M24" s="33" t="s">
        <v>65</v>
      </c>
      <c r="N24" s="33" t="s">
        <v>66</v>
      </c>
      <c r="O24" s="33" t="s">
        <v>87</v>
      </c>
      <c r="P24" s="47" t="s">
        <v>88</v>
      </c>
      <c r="Q24" s="47" t="s">
        <v>80</v>
      </c>
      <c r="R24" s="47" t="s">
        <v>81</v>
      </c>
      <c r="S24" s="47" t="s">
        <v>139</v>
      </c>
    </row>
    <row r="25" spans="1:19" ht="16.5">
      <c r="A25" s="36"/>
      <c r="B25" s="37"/>
      <c r="C25" s="36"/>
      <c r="D25" s="36"/>
      <c r="E25" s="301"/>
      <c r="F25" s="292"/>
      <c r="G25" s="38">
        <v>0.45</v>
      </c>
      <c r="H25" s="38">
        <v>0.45</v>
      </c>
      <c r="I25" s="38">
        <v>0.45</v>
      </c>
      <c r="J25" s="39">
        <v>1</v>
      </c>
      <c r="K25" s="38">
        <v>0.45</v>
      </c>
      <c r="L25" s="39">
        <v>1</v>
      </c>
      <c r="M25" s="39">
        <v>1</v>
      </c>
      <c r="N25" s="39">
        <v>1</v>
      </c>
      <c r="O25" s="38">
        <v>0.45</v>
      </c>
      <c r="P25" s="38">
        <v>0.45</v>
      </c>
      <c r="Q25" s="39">
        <v>1</v>
      </c>
      <c r="R25" s="39">
        <v>1</v>
      </c>
      <c r="S25" s="107">
        <v>0.45</v>
      </c>
    </row>
    <row r="26" spans="1:19" ht="16.5">
      <c r="A26" s="40">
        <v>17</v>
      </c>
      <c r="B26" s="41" t="s">
        <v>67</v>
      </c>
      <c r="C26" s="42">
        <v>5</v>
      </c>
      <c r="D26" s="43" t="s">
        <v>115</v>
      </c>
      <c r="E26" s="44">
        <v>4104</v>
      </c>
      <c r="F26" s="43" t="s">
        <v>68</v>
      </c>
      <c r="G26" s="50">
        <f>+G6*$G$25</f>
        <v>0.09000000000000001</v>
      </c>
      <c r="H26" s="50">
        <f>+H6*$H$25</f>
        <v>0.108</v>
      </c>
      <c r="I26" s="50">
        <f>+I6*$I$25</f>
        <v>0.24750000000000003</v>
      </c>
      <c r="J26" s="50">
        <f>+J6*$J$25</f>
        <v>0.8</v>
      </c>
      <c r="K26" s="50">
        <f>+K6*$K$25</f>
        <v>0.108</v>
      </c>
      <c r="L26" s="50">
        <f>+L6*$L$25</f>
        <v>0.98</v>
      </c>
      <c r="M26" s="50">
        <f>+M6*$M$25</f>
        <v>0.5</v>
      </c>
      <c r="N26" s="50">
        <f>+N6*$N$25</f>
        <v>0.71</v>
      </c>
      <c r="O26" s="50">
        <f>+O6*$O$25</f>
        <v>0.423</v>
      </c>
      <c r="P26" s="50">
        <f>+P6*$P$25</f>
        <v>0.23850000000000002</v>
      </c>
      <c r="Q26" s="50">
        <v>0.285</v>
      </c>
      <c r="R26" s="50">
        <f>+R6*$R$25</f>
        <v>0.17</v>
      </c>
      <c r="S26" s="50">
        <f>+S6*$S$25</f>
        <v>0.0675</v>
      </c>
    </row>
    <row r="27" spans="1:19" ht="16.5">
      <c r="A27" s="40">
        <v>18</v>
      </c>
      <c r="B27" s="41" t="s">
        <v>67</v>
      </c>
      <c r="C27" s="42">
        <v>5</v>
      </c>
      <c r="D27" s="43" t="s">
        <v>116</v>
      </c>
      <c r="E27" s="44">
        <v>4105</v>
      </c>
      <c r="F27" s="43" t="s">
        <v>68</v>
      </c>
      <c r="G27" s="50">
        <f>+G7*$G$25</f>
        <v>0.09000000000000001</v>
      </c>
      <c r="H27" s="50">
        <f>+H7*$H$25</f>
        <v>0.108</v>
      </c>
      <c r="I27" s="50">
        <f>+I7*$I$25</f>
        <v>0.3375</v>
      </c>
      <c r="J27" s="50">
        <f>+J7*$J$25</f>
        <v>0.82</v>
      </c>
      <c r="K27" s="50">
        <f>+K7*$K$25</f>
        <v>0.108</v>
      </c>
      <c r="L27" s="50">
        <f>+L7*$L$25</f>
        <v>0.98</v>
      </c>
      <c r="M27" s="50">
        <f>+M7*$M$25</f>
        <v>0.5</v>
      </c>
      <c r="N27" s="50">
        <f>+N7*$N$25</f>
        <v>0.74</v>
      </c>
      <c r="O27" s="50">
        <f>+O7*$O$25</f>
        <v>0.4365</v>
      </c>
      <c r="P27" s="50">
        <f>+P7*$P$25</f>
        <v>0.27</v>
      </c>
      <c r="Q27" s="50">
        <v>0.22</v>
      </c>
      <c r="R27" s="50">
        <f>+R7*$R$25</f>
        <v>0.17</v>
      </c>
      <c r="S27" s="50">
        <f>+S7*$S$25</f>
        <v>0.0675</v>
      </c>
    </row>
    <row r="31" spans="1:18" ht="18">
      <c r="A31" s="297" t="s">
        <v>118</v>
      </c>
      <c r="B31" s="297"/>
      <c r="C31" s="297"/>
      <c r="D31" s="297"/>
      <c r="E31" s="297"/>
      <c r="F31" s="297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3"/>
      <c r="R31" s="24"/>
    </row>
    <row r="32" spans="1:19" ht="16.5">
      <c r="A32" s="26"/>
      <c r="B32" s="26"/>
      <c r="C32" s="26"/>
      <c r="D32" s="26"/>
      <c r="E32" s="299" t="s">
        <v>59</v>
      </c>
      <c r="F32" s="290" t="s">
        <v>60</v>
      </c>
      <c r="G32" s="293" t="s">
        <v>61</v>
      </c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1:19" ht="16.5">
      <c r="A33" s="29"/>
      <c r="B33" s="30"/>
      <c r="C33" s="29"/>
      <c r="D33" s="29"/>
      <c r="E33" s="300"/>
      <c r="F33" s="291"/>
      <c r="G33" s="31" t="s">
        <v>90</v>
      </c>
      <c r="H33" s="32" t="s">
        <v>91</v>
      </c>
      <c r="I33" s="32" t="s">
        <v>92</v>
      </c>
      <c r="J33" s="32" t="s">
        <v>93</v>
      </c>
      <c r="K33" s="32" t="s">
        <v>94</v>
      </c>
      <c r="L33" s="32" t="s">
        <v>95</v>
      </c>
      <c r="M33" s="32" t="s">
        <v>96</v>
      </c>
      <c r="N33" s="32" t="s">
        <v>97</v>
      </c>
      <c r="O33" s="32" t="s">
        <v>98</v>
      </c>
      <c r="P33" s="32" t="s">
        <v>99</v>
      </c>
      <c r="Q33" s="32" t="s">
        <v>78</v>
      </c>
      <c r="R33" s="32" t="s">
        <v>79</v>
      </c>
      <c r="S33" s="32" t="s">
        <v>138</v>
      </c>
    </row>
    <row r="34" spans="1:19" ht="127.5">
      <c r="A34" s="29" t="s">
        <v>62</v>
      </c>
      <c r="B34" s="30" t="s">
        <v>63</v>
      </c>
      <c r="C34" s="29" t="s">
        <v>62</v>
      </c>
      <c r="D34" s="29" t="s">
        <v>0</v>
      </c>
      <c r="E34" s="300"/>
      <c r="F34" s="291"/>
      <c r="G34" s="33" t="s">
        <v>64</v>
      </c>
      <c r="H34" s="33" t="s">
        <v>82</v>
      </c>
      <c r="I34" s="33" t="s">
        <v>83</v>
      </c>
      <c r="J34" s="33" t="s">
        <v>84</v>
      </c>
      <c r="K34" s="33" t="s">
        <v>85</v>
      </c>
      <c r="L34" s="33" t="s">
        <v>86</v>
      </c>
      <c r="M34" s="33" t="s">
        <v>65</v>
      </c>
      <c r="N34" s="33" t="s">
        <v>66</v>
      </c>
      <c r="O34" s="33" t="s">
        <v>87</v>
      </c>
      <c r="P34" s="47" t="s">
        <v>88</v>
      </c>
      <c r="Q34" s="47" t="s">
        <v>80</v>
      </c>
      <c r="R34" s="47" t="s">
        <v>81</v>
      </c>
      <c r="S34" s="47" t="s">
        <v>139</v>
      </c>
    </row>
    <row r="35" spans="1:19" ht="16.5">
      <c r="A35" s="36"/>
      <c r="B35" s="37"/>
      <c r="C35" s="36"/>
      <c r="D35" s="36"/>
      <c r="E35" s="301"/>
      <c r="F35" s="292"/>
      <c r="G35" s="38">
        <v>0.65</v>
      </c>
      <c r="H35" s="38">
        <v>0.65</v>
      </c>
      <c r="I35" s="38">
        <v>0.65</v>
      </c>
      <c r="J35" s="39">
        <v>1</v>
      </c>
      <c r="K35" s="38">
        <v>0.65</v>
      </c>
      <c r="L35" s="39">
        <v>1</v>
      </c>
      <c r="M35" s="39">
        <v>1</v>
      </c>
      <c r="N35" s="39">
        <v>1</v>
      </c>
      <c r="O35" s="38">
        <v>0.65</v>
      </c>
      <c r="P35" s="38">
        <v>0.65</v>
      </c>
      <c r="Q35" s="39">
        <v>1</v>
      </c>
      <c r="R35" s="39">
        <v>1</v>
      </c>
      <c r="S35" s="107">
        <v>0.65</v>
      </c>
    </row>
    <row r="36" spans="1:19" ht="16.5">
      <c r="A36" s="40">
        <v>17</v>
      </c>
      <c r="B36" s="41" t="s">
        <v>67</v>
      </c>
      <c r="C36" s="42">
        <v>5</v>
      </c>
      <c r="D36" s="43" t="s">
        <v>115</v>
      </c>
      <c r="E36" s="44">
        <v>4104</v>
      </c>
      <c r="F36" s="43" t="s">
        <v>68</v>
      </c>
      <c r="G36" s="50">
        <f>+G6*$G$35</f>
        <v>0.13</v>
      </c>
      <c r="H36" s="50">
        <f>+H6*$H$35</f>
        <v>0.156</v>
      </c>
      <c r="I36" s="50">
        <f>+I6*$I$35</f>
        <v>0.35750000000000004</v>
      </c>
      <c r="J36" s="50">
        <f>+J6*$J$35</f>
        <v>0.8</v>
      </c>
      <c r="K36" s="50">
        <f>+K6*$K$35</f>
        <v>0.156</v>
      </c>
      <c r="L36" s="50">
        <f>+L6*$L$35</f>
        <v>0.98</v>
      </c>
      <c r="M36" s="50">
        <f>+M6*$M$35</f>
        <v>0.5</v>
      </c>
      <c r="N36" s="50">
        <f>+N6*$N$35</f>
        <v>0.71</v>
      </c>
      <c r="O36" s="50">
        <f>+O6*$O$35</f>
        <v>0.611</v>
      </c>
      <c r="P36" s="59">
        <f>+P6*$P$35</f>
        <v>0.34450000000000003</v>
      </c>
      <c r="Q36" s="50">
        <f>+Q6*$Q$35</f>
        <v>0.35</v>
      </c>
      <c r="R36" s="50">
        <f>+R6*$R$35</f>
        <v>0.17</v>
      </c>
      <c r="S36" s="50">
        <f>+S6*$S$35</f>
        <v>0.0975</v>
      </c>
    </row>
    <row r="37" spans="1:19" ht="16.5">
      <c r="A37" s="40">
        <v>18</v>
      </c>
      <c r="B37" s="41" t="s">
        <v>67</v>
      </c>
      <c r="C37" s="42">
        <v>5</v>
      </c>
      <c r="D37" s="43" t="s">
        <v>116</v>
      </c>
      <c r="E37" s="44">
        <v>4105</v>
      </c>
      <c r="F37" s="43" t="s">
        <v>68</v>
      </c>
      <c r="G37" s="50">
        <f>+G7*$G$35</f>
        <v>0.13</v>
      </c>
      <c r="H37" s="50">
        <f>+H7*$H$35</f>
        <v>0.156</v>
      </c>
      <c r="I37" s="50">
        <f>+I7*$I$35</f>
        <v>0.48750000000000004</v>
      </c>
      <c r="J37" s="50">
        <f>+J7*$J$35</f>
        <v>0.82</v>
      </c>
      <c r="K37" s="50">
        <f>+K7*$K$35</f>
        <v>0.156</v>
      </c>
      <c r="L37" s="50">
        <f>+L7*$L$35</f>
        <v>0.98</v>
      </c>
      <c r="M37" s="50">
        <f>+M7*$M$35</f>
        <v>0.5</v>
      </c>
      <c r="N37" s="50">
        <f>+N7*$N$35</f>
        <v>0.74</v>
      </c>
      <c r="O37" s="50">
        <f>+O7*$O$35</f>
        <v>0.6305</v>
      </c>
      <c r="P37" s="59">
        <f>+P7*$P$35</f>
        <v>0.39</v>
      </c>
      <c r="Q37" s="50">
        <f>+Q7*$Q$35</f>
        <v>0.22</v>
      </c>
      <c r="R37" s="50">
        <f>+R7*$R$35</f>
        <v>0.17</v>
      </c>
      <c r="S37" s="50">
        <f>+S7*$S$35</f>
        <v>0.0975</v>
      </c>
    </row>
    <row r="41" spans="1:18" ht="18">
      <c r="A41" s="297" t="s">
        <v>141</v>
      </c>
      <c r="B41" s="297"/>
      <c r="C41" s="297"/>
      <c r="D41" s="297"/>
      <c r="E41" s="297"/>
      <c r="F41" s="297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3"/>
      <c r="R41" s="24"/>
    </row>
    <row r="42" spans="1:19" ht="16.5">
      <c r="A42" s="26"/>
      <c r="B42" s="26"/>
      <c r="C42" s="26"/>
      <c r="D42" s="26"/>
      <c r="E42" s="299" t="s">
        <v>59</v>
      </c>
      <c r="F42" s="290" t="s">
        <v>60</v>
      </c>
      <c r="G42" s="293" t="s">
        <v>61</v>
      </c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</row>
    <row r="43" spans="1:19" ht="16.5">
      <c r="A43" s="29"/>
      <c r="B43" s="30"/>
      <c r="C43" s="29"/>
      <c r="D43" s="29"/>
      <c r="E43" s="300"/>
      <c r="F43" s="291"/>
      <c r="G43" s="31" t="s">
        <v>90</v>
      </c>
      <c r="H43" s="32" t="s">
        <v>91</v>
      </c>
      <c r="I43" s="32" t="s">
        <v>92</v>
      </c>
      <c r="J43" s="32" t="s">
        <v>93</v>
      </c>
      <c r="K43" s="32" t="s">
        <v>94</v>
      </c>
      <c r="L43" s="32" t="s">
        <v>95</v>
      </c>
      <c r="M43" s="32" t="s">
        <v>96</v>
      </c>
      <c r="N43" s="32" t="s">
        <v>97</v>
      </c>
      <c r="O43" s="32" t="s">
        <v>98</v>
      </c>
      <c r="P43" s="32" t="s">
        <v>99</v>
      </c>
      <c r="Q43" s="32" t="s">
        <v>78</v>
      </c>
      <c r="R43" s="32" t="s">
        <v>79</v>
      </c>
      <c r="S43" s="32" t="s">
        <v>138</v>
      </c>
    </row>
    <row r="44" spans="1:19" ht="127.5">
      <c r="A44" s="29" t="s">
        <v>62</v>
      </c>
      <c r="B44" s="30" t="s">
        <v>63</v>
      </c>
      <c r="C44" s="29" t="s">
        <v>62</v>
      </c>
      <c r="D44" s="29" t="s">
        <v>0</v>
      </c>
      <c r="E44" s="300"/>
      <c r="F44" s="291"/>
      <c r="G44" s="33" t="s">
        <v>64</v>
      </c>
      <c r="H44" s="33" t="s">
        <v>82</v>
      </c>
      <c r="I44" s="33" t="s">
        <v>83</v>
      </c>
      <c r="J44" s="33" t="s">
        <v>84</v>
      </c>
      <c r="K44" s="33" t="s">
        <v>85</v>
      </c>
      <c r="L44" s="33" t="s">
        <v>86</v>
      </c>
      <c r="M44" s="33" t="s">
        <v>65</v>
      </c>
      <c r="N44" s="33" t="s">
        <v>66</v>
      </c>
      <c r="O44" s="33" t="s">
        <v>87</v>
      </c>
      <c r="P44" s="47" t="s">
        <v>88</v>
      </c>
      <c r="Q44" s="47" t="s">
        <v>80</v>
      </c>
      <c r="R44" s="47" t="s">
        <v>81</v>
      </c>
      <c r="S44" s="47" t="s">
        <v>139</v>
      </c>
    </row>
    <row r="45" spans="1:19" ht="16.5">
      <c r="A45" s="36"/>
      <c r="B45" s="37"/>
      <c r="C45" s="36"/>
      <c r="D45" s="36"/>
      <c r="E45" s="301"/>
      <c r="F45" s="292"/>
      <c r="G45" s="38">
        <v>0.83</v>
      </c>
      <c r="H45" s="38">
        <v>0.83</v>
      </c>
      <c r="I45" s="38">
        <v>0.83</v>
      </c>
      <c r="J45" s="39">
        <v>1</v>
      </c>
      <c r="K45" s="38">
        <v>0.83</v>
      </c>
      <c r="L45" s="39">
        <v>1</v>
      </c>
      <c r="M45" s="39">
        <v>1</v>
      </c>
      <c r="N45" s="39">
        <v>1</v>
      </c>
      <c r="O45" s="38">
        <v>0.83</v>
      </c>
      <c r="P45" s="38">
        <v>0.83</v>
      </c>
      <c r="Q45" s="39">
        <v>1</v>
      </c>
      <c r="R45" s="39">
        <v>1</v>
      </c>
      <c r="S45" s="107">
        <v>0.83</v>
      </c>
    </row>
    <row r="46" spans="1:19" ht="16.5">
      <c r="A46" s="40">
        <v>17</v>
      </c>
      <c r="B46" s="41" t="s">
        <v>67</v>
      </c>
      <c r="C46" s="42">
        <v>5</v>
      </c>
      <c r="D46" s="43" t="s">
        <v>115</v>
      </c>
      <c r="E46" s="44">
        <v>4104</v>
      </c>
      <c r="F46" s="43" t="s">
        <v>68</v>
      </c>
      <c r="G46" s="50">
        <f>+G6*$G$45</f>
        <v>0.166</v>
      </c>
      <c r="H46" s="50">
        <f>+H6*$H$45</f>
        <v>0.1992</v>
      </c>
      <c r="I46" s="50">
        <f>+I6*$I$45</f>
        <v>0.4565</v>
      </c>
      <c r="J46" s="50">
        <f>+J6*$J$45</f>
        <v>0.8</v>
      </c>
      <c r="K46" s="50">
        <f>+K6*$K$45</f>
        <v>0.1992</v>
      </c>
      <c r="L46" s="50">
        <f>+L6*$L$45</f>
        <v>0.98</v>
      </c>
      <c r="M46" s="50">
        <f>+M6*$M$45</f>
        <v>0.5</v>
      </c>
      <c r="N46" s="50">
        <f>+N6*$N$45</f>
        <v>0.71</v>
      </c>
      <c r="O46" s="50">
        <f>+O6*$O$45</f>
        <v>0.7801999999999999</v>
      </c>
      <c r="P46" s="59">
        <f>+P6*$P$45</f>
        <v>0.4399</v>
      </c>
      <c r="Q46" s="50">
        <f>+Q6*$Q$45</f>
        <v>0.35</v>
      </c>
      <c r="R46" s="50">
        <f>+R6*$R$45</f>
        <v>0.17</v>
      </c>
      <c r="S46" s="50">
        <f>+S6*$S$45</f>
        <v>0.12449999999999999</v>
      </c>
    </row>
    <row r="47" spans="1:19" ht="16.5">
      <c r="A47" s="40">
        <v>18</v>
      </c>
      <c r="B47" s="41" t="s">
        <v>67</v>
      </c>
      <c r="C47" s="42">
        <v>5</v>
      </c>
      <c r="D47" s="43" t="s">
        <v>116</v>
      </c>
      <c r="E47" s="44">
        <v>4105</v>
      </c>
      <c r="F47" s="43" t="s">
        <v>68</v>
      </c>
      <c r="G47" s="50">
        <f>+G7*$G$45</f>
        <v>0.166</v>
      </c>
      <c r="H47" s="50">
        <f>+H7*$H$45</f>
        <v>0.1992</v>
      </c>
      <c r="I47" s="50">
        <f>+I7*$I$45</f>
        <v>0.6224999999999999</v>
      </c>
      <c r="J47" s="50">
        <f>+J7*$J$45</f>
        <v>0.82</v>
      </c>
      <c r="K47" s="50">
        <f>+K7*$K$45</f>
        <v>0.1992</v>
      </c>
      <c r="L47" s="50">
        <f>+L7*$L$45</f>
        <v>0.98</v>
      </c>
      <c r="M47" s="50">
        <f>+M7*$M$45</f>
        <v>0.5</v>
      </c>
      <c r="N47" s="50">
        <f>+N7*$N$45</f>
        <v>0.74</v>
      </c>
      <c r="O47" s="50">
        <f>+O7*$O$45</f>
        <v>0.8050999999999999</v>
      </c>
      <c r="P47" s="59">
        <f>+P7*$P$45</f>
        <v>0.49799999999999994</v>
      </c>
      <c r="Q47" s="50">
        <f>+Q7*$Q$45</f>
        <v>0.22</v>
      </c>
      <c r="R47" s="50">
        <f>+R7*$R$45</f>
        <v>0.17</v>
      </c>
      <c r="S47" s="50">
        <f>+S7*$S$45</f>
        <v>0.12449999999999999</v>
      </c>
    </row>
    <row r="51" spans="1:18" ht="18">
      <c r="A51" s="297" t="s">
        <v>142</v>
      </c>
      <c r="B51" s="297"/>
      <c r="C51" s="297"/>
      <c r="D51" s="297"/>
      <c r="E51" s="297"/>
      <c r="F51" s="297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3"/>
      <c r="R51" s="24"/>
    </row>
    <row r="52" spans="1:19" ht="16.5">
      <c r="A52" s="26"/>
      <c r="B52" s="26"/>
      <c r="C52" s="26"/>
      <c r="D52" s="26"/>
      <c r="E52" s="299" t="s">
        <v>59</v>
      </c>
      <c r="F52" s="290" t="s">
        <v>60</v>
      </c>
      <c r="G52" s="293" t="s">
        <v>61</v>
      </c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</row>
    <row r="53" spans="1:19" ht="16.5">
      <c r="A53" s="29"/>
      <c r="B53" s="30"/>
      <c r="C53" s="29"/>
      <c r="D53" s="29"/>
      <c r="E53" s="300"/>
      <c r="F53" s="291"/>
      <c r="G53" s="31" t="s">
        <v>90</v>
      </c>
      <c r="H53" s="32" t="s">
        <v>91</v>
      </c>
      <c r="I53" s="32" t="s">
        <v>92</v>
      </c>
      <c r="J53" s="32" t="s">
        <v>93</v>
      </c>
      <c r="K53" s="32" t="s">
        <v>94</v>
      </c>
      <c r="L53" s="32" t="s">
        <v>95</v>
      </c>
      <c r="M53" s="32" t="s">
        <v>96</v>
      </c>
      <c r="N53" s="32" t="s">
        <v>97</v>
      </c>
      <c r="O53" s="32" t="s">
        <v>98</v>
      </c>
      <c r="P53" s="32" t="s">
        <v>99</v>
      </c>
      <c r="Q53" s="32" t="s">
        <v>78</v>
      </c>
      <c r="R53" s="32" t="s">
        <v>79</v>
      </c>
      <c r="S53" s="32" t="s">
        <v>138</v>
      </c>
    </row>
    <row r="54" spans="1:19" ht="127.5">
      <c r="A54" s="29" t="s">
        <v>62</v>
      </c>
      <c r="B54" s="30" t="s">
        <v>63</v>
      </c>
      <c r="C54" s="29" t="s">
        <v>62</v>
      </c>
      <c r="D54" s="29" t="s">
        <v>0</v>
      </c>
      <c r="E54" s="300"/>
      <c r="F54" s="291"/>
      <c r="G54" s="33" t="s">
        <v>64</v>
      </c>
      <c r="H54" s="33" t="s">
        <v>82</v>
      </c>
      <c r="I54" s="33" t="s">
        <v>83</v>
      </c>
      <c r="J54" s="33" t="s">
        <v>84</v>
      </c>
      <c r="K54" s="33" t="s">
        <v>85</v>
      </c>
      <c r="L54" s="33" t="s">
        <v>86</v>
      </c>
      <c r="M54" s="33" t="s">
        <v>65</v>
      </c>
      <c r="N54" s="33" t="s">
        <v>66</v>
      </c>
      <c r="O54" s="33" t="s">
        <v>87</v>
      </c>
      <c r="P54" s="47" t="s">
        <v>88</v>
      </c>
      <c r="Q54" s="47" t="s">
        <v>80</v>
      </c>
      <c r="R54" s="47" t="s">
        <v>81</v>
      </c>
      <c r="S54" s="47" t="s">
        <v>139</v>
      </c>
    </row>
    <row r="55" spans="1:19" ht="16.5">
      <c r="A55" s="36"/>
      <c r="B55" s="37"/>
      <c r="C55" s="36"/>
      <c r="D55" s="36"/>
      <c r="E55" s="301"/>
      <c r="F55" s="292"/>
      <c r="G55" s="38">
        <v>1</v>
      </c>
      <c r="H55" s="38">
        <v>1</v>
      </c>
      <c r="I55" s="38">
        <v>1</v>
      </c>
      <c r="J55" s="39">
        <v>1</v>
      </c>
      <c r="K55" s="38">
        <v>1</v>
      </c>
      <c r="L55" s="39">
        <v>1</v>
      </c>
      <c r="M55" s="39">
        <v>1</v>
      </c>
      <c r="N55" s="39">
        <v>1</v>
      </c>
      <c r="O55" s="38">
        <v>1</v>
      </c>
      <c r="P55" s="38">
        <v>1</v>
      </c>
      <c r="Q55" s="39">
        <v>1</v>
      </c>
      <c r="R55" s="39">
        <v>1</v>
      </c>
      <c r="S55" s="107">
        <v>1</v>
      </c>
    </row>
    <row r="56" spans="1:19" ht="16.5">
      <c r="A56" s="40">
        <v>17</v>
      </c>
      <c r="B56" s="41" t="s">
        <v>67</v>
      </c>
      <c r="C56" s="42">
        <v>5</v>
      </c>
      <c r="D56" s="43" t="s">
        <v>115</v>
      </c>
      <c r="E56" s="44">
        <v>4104</v>
      </c>
      <c r="F56" s="43" t="s">
        <v>68</v>
      </c>
      <c r="G56" s="50">
        <f>+G6*$G$55</f>
        <v>0.2</v>
      </c>
      <c r="H56" s="50">
        <f>+H6*$H$55</f>
        <v>0.24</v>
      </c>
      <c r="I56" s="50">
        <f>+I6*$I$55</f>
        <v>0.55</v>
      </c>
      <c r="J56" s="50">
        <f>+J6*$J$55</f>
        <v>0.8</v>
      </c>
      <c r="K56" s="50">
        <f>+K6*$K$55</f>
        <v>0.24</v>
      </c>
      <c r="L56" s="50">
        <f>+L6*$L$55</f>
        <v>0.98</v>
      </c>
      <c r="M56" s="50">
        <f>+M6*$M$55</f>
        <v>0.5</v>
      </c>
      <c r="N56" s="50">
        <f>+N6*$N$55</f>
        <v>0.71</v>
      </c>
      <c r="O56" s="50">
        <f>+O6*$O$55</f>
        <v>0.94</v>
      </c>
      <c r="P56" s="59">
        <f>+P6*$P$55</f>
        <v>0.53</v>
      </c>
      <c r="Q56" s="50">
        <f>+Q6*$Q$55</f>
        <v>0.35</v>
      </c>
      <c r="R56" s="50">
        <f>+R6*$R$55</f>
        <v>0.17</v>
      </c>
      <c r="S56" s="50">
        <v>0.15</v>
      </c>
    </row>
    <row r="57" spans="1:19" ht="16.5">
      <c r="A57" s="40">
        <v>18</v>
      </c>
      <c r="B57" s="41" t="s">
        <v>67</v>
      </c>
      <c r="C57" s="42">
        <v>5</v>
      </c>
      <c r="D57" s="43" t="s">
        <v>116</v>
      </c>
      <c r="E57" s="44">
        <v>4105</v>
      </c>
      <c r="F57" s="43" t="s">
        <v>68</v>
      </c>
      <c r="G57" s="50">
        <f>+G7*$G$55</f>
        <v>0.2</v>
      </c>
      <c r="H57" s="50">
        <f>+H7*$H$55</f>
        <v>0.24</v>
      </c>
      <c r="I57" s="50">
        <f>+I7*$I$55</f>
        <v>0.75</v>
      </c>
      <c r="J57" s="50">
        <f>+J7*$J$55</f>
        <v>0.82</v>
      </c>
      <c r="K57" s="50">
        <f>+K7*$K$55</f>
        <v>0.24</v>
      </c>
      <c r="L57" s="50">
        <f>+L7*$L$55</f>
        <v>0.98</v>
      </c>
      <c r="M57" s="50">
        <f>+M7*$M$55</f>
        <v>0.5</v>
      </c>
      <c r="N57" s="50">
        <f>+N7*$N$55</f>
        <v>0.74</v>
      </c>
      <c r="O57" s="50">
        <f>+O7*$O$55</f>
        <v>0.97</v>
      </c>
      <c r="P57" s="59">
        <f>+P7*$P$55</f>
        <v>0.6</v>
      </c>
      <c r="Q57" s="50">
        <f>+Q7*$Q$55</f>
        <v>0.22</v>
      </c>
      <c r="R57" s="50">
        <f>+R7*$R$55</f>
        <v>0.17</v>
      </c>
      <c r="S57" s="50">
        <v>0.15</v>
      </c>
    </row>
  </sheetData>
  <sheetProtection/>
  <mergeCells count="24">
    <mergeCell ref="A1:P1"/>
    <mergeCell ref="E2:E5"/>
    <mergeCell ref="F2:F5"/>
    <mergeCell ref="A11:P11"/>
    <mergeCell ref="E12:E15"/>
    <mergeCell ref="E22:E25"/>
    <mergeCell ref="A51:P51"/>
    <mergeCell ref="E52:E55"/>
    <mergeCell ref="F52:F55"/>
    <mergeCell ref="G52:S52"/>
    <mergeCell ref="A31:P31"/>
    <mergeCell ref="E32:E35"/>
    <mergeCell ref="F32:F35"/>
    <mergeCell ref="G32:S32"/>
    <mergeCell ref="A41:P41"/>
    <mergeCell ref="E42:E45"/>
    <mergeCell ref="F42:F45"/>
    <mergeCell ref="G42:S42"/>
    <mergeCell ref="F22:F25"/>
    <mergeCell ref="G2:S2"/>
    <mergeCell ref="G12:S12"/>
    <mergeCell ref="G22:S22"/>
    <mergeCell ref="F12:F15"/>
    <mergeCell ref="A21:P21"/>
  </mergeCells>
  <conditionalFormatting sqref="P4">
    <cfRule type="cellIs" priority="62" dxfId="81" operator="lessThan" stopIfTrue="1">
      <formula>0.65</formula>
    </cfRule>
  </conditionalFormatting>
  <conditionalFormatting sqref="O4">
    <cfRule type="cellIs" priority="61" dxfId="81" operator="lessThan" stopIfTrue="1">
      <formula>0.65</formula>
    </cfRule>
  </conditionalFormatting>
  <conditionalFormatting sqref="N4 I4">
    <cfRule type="cellIs" priority="60" dxfId="81" operator="lessThan" stopIfTrue="1">
      <formula>0.5</formula>
    </cfRule>
  </conditionalFormatting>
  <conditionalFormatting sqref="G4:H4">
    <cfRule type="cellIs" priority="59" dxfId="81" operator="lessThan" stopIfTrue="1">
      <formula>0.25</formula>
    </cfRule>
  </conditionalFormatting>
  <conditionalFormatting sqref="J4">
    <cfRule type="cellIs" priority="58" dxfId="81" operator="lessThan" stopIfTrue="1">
      <formula>0.85</formula>
    </cfRule>
  </conditionalFormatting>
  <conditionalFormatting sqref="K4">
    <cfRule type="cellIs" priority="57" dxfId="81" operator="lessThan" stopIfTrue="1">
      <formula>0.05</formula>
    </cfRule>
  </conditionalFormatting>
  <conditionalFormatting sqref="L4">
    <cfRule type="cellIs" priority="56" dxfId="81" operator="lessThan" stopIfTrue="1">
      <formula>0.19</formula>
    </cfRule>
  </conditionalFormatting>
  <conditionalFormatting sqref="M4">
    <cfRule type="cellIs" priority="55" dxfId="81" operator="lessThan" stopIfTrue="1">
      <formula>0.9</formula>
    </cfRule>
  </conditionalFormatting>
  <conditionalFormatting sqref="Q4:R4">
    <cfRule type="cellIs" priority="52" dxfId="81" operator="lessThan" stopIfTrue="1">
      <formula>0.65</formula>
    </cfRule>
  </conditionalFormatting>
  <conditionalFormatting sqref="P14">
    <cfRule type="cellIs" priority="51" dxfId="81" operator="lessThan" stopIfTrue="1">
      <formula>0.65</formula>
    </cfRule>
  </conditionalFormatting>
  <conditionalFormatting sqref="O14">
    <cfRule type="cellIs" priority="50" dxfId="81" operator="lessThan" stopIfTrue="1">
      <formula>0.65</formula>
    </cfRule>
  </conditionalFormatting>
  <conditionalFormatting sqref="N14 I14">
    <cfRule type="cellIs" priority="49" dxfId="81" operator="lessThan" stopIfTrue="1">
      <formula>0.5</formula>
    </cfRule>
  </conditionalFormatting>
  <conditionalFormatting sqref="G14:H14">
    <cfRule type="cellIs" priority="48" dxfId="81" operator="lessThan" stopIfTrue="1">
      <formula>0.25</formula>
    </cfRule>
  </conditionalFormatting>
  <conditionalFormatting sqref="J14">
    <cfRule type="cellIs" priority="47" dxfId="81" operator="lessThan" stopIfTrue="1">
      <formula>0.85</formula>
    </cfRule>
  </conditionalFormatting>
  <conditionalFormatting sqref="K14">
    <cfRule type="cellIs" priority="46" dxfId="81" operator="lessThan" stopIfTrue="1">
      <formula>0.05</formula>
    </cfRule>
  </conditionalFormatting>
  <conditionalFormatting sqref="L14">
    <cfRule type="cellIs" priority="45" dxfId="81" operator="lessThan" stopIfTrue="1">
      <formula>0.19</formula>
    </cfRule>
  </conditionalFormatting>
  <conditionalFormatting sqref="M14">
    <cfRule type="cellIs" priority="44" dxfId="81" operator="lessThan" stopIfTrue="1">
      <formula>0.9</formula>
    </cfRule>
  </conditionalFormatting>
  <conditionalFormatting sqref="Q14:R14">
    <cfRule type="cellIs" priority="43" dxfId="81" operator="lessThan" stopIfTrue="1">
      <formula>0.65</formula>
    </cfRule>
  </conditionalFormatting>
  <conditionalFormatting sqref="P24">
    <cfRule type="cellIs" priority="42" dxfId="81" operator="lessThan" stopIfTrue="1">
      <formula>0.65</formula>
    </cfRule>
  </conditionalFormatting>
  <conditionalFormatting sqref="O24">
    <cfRule type="cellIs" priority="41" dxfId="81" operator="lessThan" stopIfTrue="1">
      <formula>0.65</formula>
    </cfRule>
  </conditionalFormatting>
  <conditionalFormatting sqref="N24 I24">
    <cfRule type="cellIs" priority="40" dxfId="81" operator="lessThan" stopIfTrue="1">
      <formula>0.5</formula>
    </cfRule>
  </conditionalFormatting>
  <conditionalFormatting sqref="G24:H24">
    <cfRule type="cellIs" priority="39" dxfId="81" operator="lessThan" stopIfTrue="1">
      <formula>0.25</formula>
    </cfRule>
  </conditionalFormatting>
  <conditionalFormatting sqref="J24">
    <cfRule type="cellIs" priority="38" dxfId="81" operator="lessThan" stopIfTrue="1">
      <formula>0.85</formula>
    </cfRule>
  </conditionalFormatting>
  <conditionalFormatting sqref="K24">
    <cfRule type="cellIs" priority="37" dxfId="81" operator="lessThan" stopIfTrue="1">
      <formula>0.05</formula>
    </cfRule>
  </conditionalFormatting>
  <conditionalFormatting sqref="L24">
    <cfRule type="cellIs" priority="36" dxfId="81" operator="lessThan" stopIfTrue="1">
      <formula>0.19</formula>
    </cfRule>
  </conditionalFormatting>
  <conditionalFormatting sqref="M24">
    <cfRule type="cellIs" priority="35" dxfId="81" operator="lessThan" stopIfTrue="1">
      <formula>0.9</formula>
    </cfRule>
  </conditionalFormatting>
  <conditionalFormatting sqref="Q24:R24">
    <cfRule type="cellIs" priority="34" dxfId="81" operator="lessThan" stopIfTrue="1">
      <formula>0.65</formula>
    </cfRule>
  </conditionalFormatting>
  <conditionalFormatting sqref="P34">
    <cfRule type="cellIs" priority="33" dxfId="81" operator="lessThan" stopIfTrue="1">
      <formula>0.65</formula>
    </cfRule>
  </conditionalFormatting>
  <conditionalFormatting sqref="O34">
    <cfRule type="cellIs" priority="32" dxfId="81" operator="lessThan" stopIfTrue="1">
      <formula>0.65</formula>
    </cfRule>
  </conditionalFormatting>
  <conditionalFormatting sqref="N34 I34">
    <cfRule type="cellIs" priority="31" dxfId="81" operator="lessThan" stopIfTrue="1">
      <formula>0.5</formula>
    </cfRule>
  </conditionalFormatting>
  <conditionalFormatting sqref="G34:H34">
    <cfRule type="cellIs" priority="30" dxfId="81" operator="lessThan" stopIfTrue="1">
      <formula>0.25</formula>
    </cfRule>
  </conditionalFormatting>
  <conditionalFormatting sqref="J34">
    <cfRule type="cellIs" priority="29" dxfId="81" operator="lessThan" stopIfTrue="1">
      <formula>0.85</formula>
    </cfRule>
  </conditionalFormatting>
  <conditionalFormatting sqref="K34">
    <cfRule type="cellIs" priority="28" dxfId="81" operator="lessThan" stopIfTrue="1">
      <formula>0.05</formula>
    </cfRule>
  </conditionalFormatting>
  <conditionalFormatting sqref="L34">
    <cfRule type="cellIs" priority="27" dxfId="81" operator="lessThan" stopIfTrue="1">
      <formula>0.19</formula>
    </cfRule>
  </conditionalFormatting>
  <conditionalFormatting sqref="M34">
    <cfRule type="cellIs" priority="26" dxfId="81" operator="lessThan" stopIfTrue="1">
      <formula>0.9</formula>
    </cfRule>
  </conditionalFormatting>
  <conditionalFormatting sqref="Q34:R34">
    <cfRule type="cellIs" priority="25" dxfId="81" operator="lessThan" stopIfTrue="1">
      <formula>0.65</formula>
    </cfRule>
  </conditionalFormatting>
  <conditionalFormatting sqref="S4">
    <cfRule type="cellIs" priority="24" dxfId="81" operator="lessThan" stopIfTrue="1">
      <formula>0.65</formula>
    </cfRule>
  </conditionalFormatting>
  <conditionalFormatting sqref="S54">
    <cfRule type="cellIs" priority="1" dxfId="81" operator="lessThan" stopIfTrue="1">
      <formula>0.65</formula>
    </cfRule>
  </conditionalFormatting>
  <conditionalFormatting sqref="S14">
    <cfRule type="cellIs" priority="23" dxfId="81" operator="lessThan" stopIfTrue="1">
      <formula>0.65</formula>
    </cfRule>
  </conditionalFormatting>
  <conditionalFormatting sqref="S24">
    <cfRule type="cellIs" priority="22" dxfId="81" operator="lessThan" stopIfTrue="1">
      <formula>0.65</formula>
    </cfRule>
  </conditionalFormatting>
  <conditionalFormatting sqref="S34">
    <cfRule type="cellIs" priority="21" dxfId="81" operator="lessThan" stopIfTrue="1">
      <formula>0.65</formula>
    </cfRule>
  </conditionalFormatting>
  <conditionalFormatting sqref="P44">
    <cfRule type="cellIs" priority="20" dxfId="81" operator="lessThan" stopIfTrue="1">
      <formula>0.65</formula>
    </cfRule>
  </conditionalFormatting>
  <conditionalFormatting sqref="O44">
    <cfRule type="cellIs" priority="19" dxfId="81" operator="lessThan" stopIfTrue="1">
      <formula>0.65</formula>
    </cfRule>
  </conditionalFormatting>
  <conditionalFormatting sqref="N44 I44">
    <cfRule type="cellIs" priority="18" dxfId="81" operator="lessThan" stopIfTrue="1">
      <formula>0.5</formula>
    </cfRule>
  </conditionalFormatting>
  <conditionalFormatting sqref="G44:H44">
    <cfRule type="cellIs" priority="17" dxfId="81" operator="lessThan" stopIfTrue="1">
      <formula>0.25</formula>
    </cfRule>
  </conditionalFormatting>
  <conditionalFormatting sqref="J44">
    <cfRule type="cellIs" priority="16" dxfId="81" operator="lessThan" stopIfTrue="1">
      <formula>0.85</formula>
    </cfRule>
  </conditionalFormatting>
  <conditionalFormatting sqref="K44">
    <cfRule type="cellIs" priority="15" dxfId="81" operator="lessThan" stopIfTrue="1">
      <formula>0.05</formula>
    </cfRule>
  </conditionalFormatting>
  <conditionalFormatting sqref="L44">
    <cfRule type="cellIs" priority="14" dxfId="81" operator="lessThan" stopIfTrue="1">
      <formula>0.19</formula>
    </cfRule>
  </conditionalFormatting>
  <conditionalFormatting sqref="M44">
    <cfRule type="cellIs" priority="13" dxfId="81" operator="lessThan" stopIfTrue="1">
      <formula>0.9</formula>
    </cfRule>
  </conditionalFormatting>
  <conditionalFormatting sqref="Q44:R44">
    <cfRule type="cellIs" priority="12" dxfId="81" operator="lessThan" stopIfTrue="1">
      <formula>0.65</formula>
    </cfRule>
  </conditionalFormatting>
  <conditionalFormatting sqref="S44">
    <cfRule type="cellIs" priority="11" dxfId="81" operator="lessThan" stopIfTrue="1">
      <formula>0.65</formula>
    </cfRule>
  </conditionalFormatting>
  <conditionalFormatting sqref="P54">
    <cfRule type="cellIs" priority="10" dxfId="81" operator="lessThan" stopIfTrue="1">
      <formula>0.65</formula>
    </cfRule>
  </conditionalFormatting>
  <conditionalFormatting sqref="O54">
    <cfRule type="cellIs" priority="9" dxfId="81" operator="lessThan" stopIfTrue="1">
      <formula>0.65</formula>
    </cfRule>
  </conditionalFormatting>
  <conditionalFormatting sqref="N54 I54">
    <cfRule type="cellIs" priority="8" dxfId="81" operator="lessThan" stopIfTrue="1">
      <formula>0.5</formula>
    </cfRule>
  </conditionalFormatting>
  <conditionalFormatting sqref="G54:H54">
    <cfRule type="cellIs" priority="7" dxfId="81" operator="lessThan" stopIfTrue="1">
      <formula>0.25</formula>
    </cfRule>
  </conditionalFormatting>
  <conditionalFormatting sqref="J54">
    <cfRule type="cellIs" priority="6" dxfId="81" operator="lessThan" stopIfTrue="1">
      <formula>0.85</formula>
    </cfRule>
  </conditionalFormatting>
  <conditionalFormatting sqref="K54">
    <cfRule type="cellIs" priority="5" dxfId="81" operator="lessThan" stopIfTrue="1">
      <formula>0.05</formula>
    </cfRule>
  </conditionalFormatting>
  <conditionalFormatting sqref="L54">
    <cfRule type="cellIs" priority="4" dxfId="81" operator="lessThan" stopIfTrue="1">
      <formula>0.19</formula>
    </cfRule>
  </conditionalFormatting>
  <conditionalFormatting sqref="M54">
    <cfRule type="cellIs" priority="3" dxfId="81" operator="lessThan" stopIfTrue="1">
      <formula>0.9</formula>
    </cfRule>
  </conditionalFormatting>
  <conditionalFormatting sqref="Q54:R54">
    <cfRule type="cellIs" priority="2" dxfId="81" operator="lessThan" stopIfTrue="1">
      <formula>0.65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0.28125" style="74" bestFit="1" customWidth="1"/>
    <col min="2" max="2" width="36.7109375" style="74" bestFit="1" customWidth="1"/>
    <col min="3" max="3" width="14.421875" style="70" customWidth="1"/>
    <col min="4" max="4" width="14.140625" style="70" customWidth="1"/>
    <col min="5" max="5" width="6.8515625" style="81" customWidth="1"/>
    <col min="6" max="6" width="8.421875" style="81" bestFit="1" customWidth="1"/>
    <col min="7" max="7" width="9.7109375" style="70" bestFit="1" customWidth="1"/>
    <col min="8" max="8" width="8.28125" style="70" customWidth="1"/>
    <col min="9" max="9" width="7.140625" style="70" customWidth="1"/>
    <col min="10" max="11" width="9.7109375" style="70" bestFit="1" customWidth="1"/>
    <col min="12" max="12" width="8.57421875" style="70" customWidth="1"/>
    <col min="13" max="16384" width="11.421875" style="70" customWidth="1"/>
  </cols>
  <sheetData>
    <row r="1" spans="1:12" ht="109.5" customHeight="1" thickBot="1" thickTop="1">
      <c r="A1" s="156" t="s">
        <v>0</v>
      </c>
      <c r="B1" s="150" t="s">
        <v>1</v>
      </c>
      <c r="C1" s="150" t="s">
        <v>58</v>
      </c>
      <c r="D1" s="175" t="s">
        <v>55</v>
      </c>
      <c r="E1" s="302" t="s">
        <v>163</v>
      </c>
      <c r="F1" s="303"/>
      <c r="G1" s="303"/>
      <c r="H1" s="303"/>
      <c r="I1" s="303"/>
      <c r="J1" s="303"/>
      <c r="K1" s="303"/>
      <c r="L1" s="303"/>
    </row>
    <row r="2" spans="1:12" ht="15" customHeight="1" thickTop="1">
      <c r="A2" s="157"/>
      <c r="B2" s="160"/>
      <c r="C2" s="151"/>
      <c r="D2" s="176"/>
      <c r="E2" s="304" t="s">
        <v>3</v>
      </c>
      <c r="F2" s="205"/>
      <c r="G2" s="205"/>
      <c r="H2" s="305"/>
      <c r="I2" s="221" t="s">
        <v>4</v>
      </c>
      <c r="J2" s="222"/>
      <c r="K2" s="222"/>
      <c r="L2" s="222"/>
    </row>
    <row r="3" spans="1:12" ht="15" customHeight="1">
      <c r="A3" s="157"/>
      <c r="B3" s="160"/>
      <c r="C3" s="151"/>
      <c r="D3" s="176"/>
      <c r="E3" s="224"/>
      <c r="F3" s="207"/>
      <c r="G3" s="207"/>
      <c r="H3" s="225"/>
      <c r="I3" s="224"/>
      <c r="J3" s="207"/>
      <c r="K3" s="207"/>
      <c r="L3" s="207"/>
    </row>
    <row r="4" spans="1:12" ht="15" customHeight="1">
      <c r="A4" s="157"/>
      <c r="B4" s="160"/>
      <c r="C4" s="151"/>
      <c r="D4" s="176"/>
      <c r="E4" s="224"/>
      <c r="F4" s="207"/>
      <c r="G4" s="207"/>
      <c r="H4" s="225"/>
      <c r="I4" s="224"/>
      <c r="J4" s="207"/>
      <c r="K4" s="207"/>
      <c r="L4" s="207"/>
    </row>
    <row r="5" spans="1:12" ht="15" customHeight="1">
      <c r="A5" s="157"/>
      <c r="B5" s="160"/>
      <c r="C5" s="151"/>
      <c r="D5" s="176"/>
      <c r="E5" s="224"/>
      <c r="F5" s="207"/>
      <c r="G5" s="207"/>
      <c r="H5" s="225"/>
      <c r="I5" s="224"/>
      <c r="J5" s="207"/>
      <c r="K5" s="207"/>
      <c r="L5" s="207"/>
    </row>
    <row r="6" spans="1:12" ht="15" customHeight="1">
      <c r="A6" s="157"/>
      <c r="B6" s="160"/>
      <c r="C6" s="151"/>
      <c r="D6" s="176"/>
      <c r="E6" s="224"/>
      <c r="F6" s="207"/>
      <c r="G6" s="207"/>
      <c r="H6" s="225"/>
      <c r="I6" s="224"/>
      <c r="J6" s="207"/>
      <c r="K6" s="207"/>
      <c r="L6" s="207"/>
    </row>
    <row r="7" spans="1:12" ht="15" customHeight="1">
      <c r="A7" s="157"/>
      <c r="B7" s="160"/>
      <c r="C7" s="151"/>
      <c r="D7" s="176"/>
      <c r="E7" s="224"/>
      <c r="F7" s="207"/>
      <c r="G7" s="207"/>
      <c r="H7" s="225"/>
      <c r="I7" s="224"/>
      <c r="J7" s="207"/>
      <c r="K7" s="207"/>
      <c r="L7" s="207"/>
    </row>
    <row r="8" spans="1:12" ht="15" customHeight="1">
      <c r="A8" s="157"/>
      <c r="B8" s="160"/>
      <c r="C8" s="151"/>
      <c r="D8" s="176"/>
      <c r="E8" s="224"/>
      <c r="F8" s="207"/>
      <c r="G8" s="207"/>
      <c r="H8" s="225"/>
      <c r="I8" s="224"/>
      <c r="J8" s="207"/>
      <c r="K8" s="207"/>
      <c r="L8" s="207"/>
    </row>
    <row r="9" spans="1:12" ht="15.75" customHeight="1" thickBot="1">
      <c r="A9" s="157"/>
      <c r="B9" s="160"/>
      <c r="C9" s="151"/>
      <c r="D9" s="176"/>
      <c r="E9" s="306"/>
      <c r="F9" s="209"/>
      <c r="G9" s="209"/>
      <c r="H9" s="307"/>
      <c r="I9" s="226"/>
      <c r="J9" s="227"/>
      <c r="K9" s="227"/>
      <c r="L9" s="227"/>
    </row>
    <row r="10" spans="1:12" ht="74.25" customHeight="1" thickBot="1" thickTop="1">
      <c r="A10" s="158"/>
      <c r="B10" s="152"/>
      <c r="C10" s="151"/>
      <c r="D10" s="177"/>
      <c r="E10" s="308" t="s">
        <v>164</v>
      </c>
      <c r="F10" s="309"/>
      <c r="G10" s="309"/>
      <c r="H10" s="310"/>
      <c r="I10" s="231" t="s">
        <v>165</v>
      </c>
      <c r="J10" s="232"/>
      <c r="K10" s="232"/>
      <c r="L10" s="232"/>
    </row>
    <row r="11" spans="1:12" ht="22.5" thickBot="1">
      <c r="A11" s="71"/>
      <c r="B11" s="71"/>
      <c r="C11" s="152"/>
      <c r="D11" s="72" t="s">
        <v>56</v>
      </c>
      <c r="E11" s="73" t="s">
        <v>20</v>
      </c>
      <c r="F11" s="73" t="s">
        <v>23</v>
      </c>
      <c r="G11" s="73" t="s">
        <v>25</v>
      </c>
      <c r="H11" s="73" t="s">
        <v>24</v>
      </c>
      <c r="I11" s="73" t="s">
        <v>20</v>
      </c>
      <c r="J11" s="73" t="s">
        <v>23</v>
      </c>
      <c r="K11" s="73" t="s">
        <v>25</v>
      </c>
      <c r="L11" s="73" t="s">
        <v>24</v>
      </c>
    </row>
    <row r="12" spans="1:12" s="74" customFormat="1" ht="13.5" thickBot="1">
      <c r="A12" s="1" t="s">
        <v>102</v>
      </c>
      <c r="B12" s="75" t="s">
        <v>103</v>
      </c>
      <c r="C12" s="75"/>
      <c r="D12" s="75"/>
      <c r="E12" s="76">
        <v>76</v>
      </c>
      <c r="F12" s="76">
        <v>219</v>
      </c>
      <c r="G12" s="77"/>
      <c r="H12" s="77"/>
      <c r="I12" s="77">
        <v>76</v>
      </c>
      <c r="J12" s="77">
        <v>219</v>
      </c>
      <c r="K12" s="77"/>
      <c r="L12" s="78"/>
    </row>
    <row r="13" spans="1:12" s="74" customFormat="1" ht="13.5" thickBot="1">
      <c r="A13" s="1" t="s">
        <v>102</v>
      </c>
      <c r="B13" s="75" t="s">
        <v>104</v>
      </c>
      <c r="C13" s="75"/>
      <c r="D13" s="75"/>
      <c r="E13" s="76"/>
      <c r="F13" s="76"/>
      <c r="G13" s="77"/>
      <c r="H13" s="77"/>
      <c r="I13" s="77"/>
      <c r="J13" s="77"/>
      <c r="K13" s="77"/>
      <c r="L13" s="78"/>
    </row>
    <row r="14" spans="1:12" s="74" customFormat="1" ht="13.5" thickBot="1">
      <c r="A14" s="1" t="s">
        <v>102</v>
      </c>
      <c r="B14" s="75" t="s">
        <v>105</v>
      </c>
      <c r="C14" s="75"/>
      <c r="D14" s="75"/>
      <c r="E14" s="76"/>
      <c r="F14" s="76"/>
      <c r="G14" s="77"/>
      <c r="H14" s="77"/>
      <c r="I14" s="77"/>
      <c r="J14" s="77"/>
      <c r="K14" s="77"/>
      <c r="L14" s="78"/>
    </row>
    <row r="15" spans="1:12" s="74" customFormat="1" ht="13.5" thickBot="1">
      <c r="A15" s="1" t="s">
        <v>102</v>
      </c>
      <c r="B15" s="75" t="s">
        <v>106</v>
      </c>
      <c r="C15" s="75"/>
      <c r="D15" s="75"/>
      <c r="E15" s="76"/>
      <c r="F15" s="76"/>
      <c r="G15" s="77"/>
      <c r="H15" s="77"/>
      <c r="I15" s="77"/>
      <c r="J15" s="77"/>
      <c r="K15" s="77"/>
      <c r="L15" s="78"/>
    </row>
    <row r="16" spans="1:12" s="74" customFormat="1" ht="15" customHeight="1" thickBot="1">
      <c r="A16" s="148" t="s">
        <v>112</v>
      </c>
      <c r="B16" s="149"/>
      <c r="C16" s="45">
        <f>+D16</f>
        <v>1</v>
      </c>
      <c r="D16" s="20">
        <f>+F16/J16</f>
        <v>1</v>
      </c>
      <c r="E16" s="84">
        <f aca="true" t="shared" si="0" ref="E16:L16">SUM(E12:E15)</f>
        <v>76</v>
      </c>
      <c r="F16" s="84">
        <f t="shared" si="0"/>
        <v>219</v>
      </c>
      <c r="G16" s="84">
        <f t="shared" si="0"/>
        <v>0</v>
      </c>
      <c r="H16" s="84">
        <f t="shared" si="0"/>
        <v>0</v>
      </c>
      <c r="I16" s="84">
        <f t="shared" si="0"/>
        <v>76</v>
      </c>
      <c r="J16" s="84">
        <f t="shared" si="0"/>
        <v>219</v>
      </c>
      <c r="K16" s="84">
        <f t="shared" si="0"/>
        <v>0</v>
      </c>
      <c r="L16" s="84">
        <f t="shared" si="0"/>
        <v>0</v>
      </c>
    </row>
    <row r="17" spans="1:12" s="74" customFormat="1" ht="13.5" thickBot="1">
      <c r="A17" s="1" t="s">
        <v>107</v>
      </c>
      <c r="B17" s="75" t="s">
        <v>108</v>
      </c>
      <c r="C17" s="75"/>
      <c r="D17" s="75"/>
      <c r="E17" s="76">
        <v>153</v>
      </c>
      <c r="F17" s="76">
        <v>373</v>
      </c>
      <c r="G17" s="77"/>
      <c r="H17" s="77"/>
      <c r="I17" s="77">
        <v>153</v>
      </c>
      <c r="J17" s="77">
        <v>373</v>
      </c>
      <c r="K17" s="77"/>
      <c r="L17" s="78"/>
    </row>
    <row r="18" spans="1:12" s="74" customFormat="1" ht="13.5" thickBot="1">
      <c r="A18" s="1" t="s">
        <v>107</v>
      </c>
      <c r="B18" s="75" t="s">
        <v>109</v>
      </c>
      <c r="C18" s="75"/>
      <c r="D18" s="75"/>
      <c r="E18" s="76"/>
      <c r="F18" s="76"/>
      <c r="G18" s="77"/>
      <c r="H18" s="77"/>
      <c r="I18" s="77"/>
      <c r="J18" s="77"/>
      <c r="K18" s="77"/>
      <c r="L18" s="78"/>
    </row>
    <row r="19" spans="1:12" s="74" customFormat="1" ht="13.5" thickBot="1">
      <c r="A19" s="1" t="s">
        <v>107</v>
      </c>
      <c r="B19" s="75" t="s">
        <v>110</v>
      </c>
      <c r="C19" s="75"/>
      <c r="D19" s="75"/>
      <c r="E19" s="76"/>
      <c r="F19" s="76"/>
      <c r="G19" s="77"/>
      <c r="H19" s="77"/>
      <c r="I19" s="77"/>
      <c r="J19" s="77"/>
      <c r="K19" s="77"/>
      <c r="L19" s="78"/>
    </row>
    <row r="20" spans="1:12" s="74" customFormat="1" ht="13.5" thickBot="1">
      <c r="A20" s="1" t="s">
        <v>107</v>
      </c>
      <c r="B20" s="75" t="s">
        <v>111</v>
      </c>
      <c r="C20" s="75"/>
      <c r="D20" s="75"/>
      <c r="E20" s="76"/>
      <c r="F20" s="76"/>
      <c r="G20" s="77"/>
      <c r="H20" s="77"/>
      <c r="I20" s="77"/>
      <c r="J20" s="77"/>
      <c r="K20" s="77"/>
      <c r="L20" s="78"/>
    </row>
    <row r="21" spans="1:12" s="74" customFormat="1" ht="12.75">
      <c r="A21" s="148" t="s">
        <v>113</v>
      </c>
      <c r="B21" s="149"/>
      <c r="C21" s="45">
        <f>+D21</f>
        <v>1</v>
      </c>
      <c r="D21" s="20">
        <f>+F21/J21</f>
        <v>1</v>
      </c>
      <c r="E21" s="84">
        <f aca="true" t="shared" si="1" ref="E21:L21">SUM(E17:E20)</f>
        <v>153</v>
      </c>
      <c r="F21" s="84">
        <f t="shared" si="1"/>
        <v>373</v>
      </c>
      <c r="G21" s="84">
        <f t="shared" si="1"/>
        <v>0</v>
      </c>
      <c r="H21" s="84">
        <f t="shared" si="1"/>
        <v>0</v>
      </c>
      <c r="I21" s="84">
        <f t="shared" si="1"/>
        <v>153</v>
      </c>
      <c r="J21" s="84">
        <f t="shared" si="1"/>
        <v>373</v>
      </c>
      <c r="K21" s="84">
        <f t="shared" si="1"/>
        <v>0</v>
      </c>
      <c r="L21" s="84">
        <f t="shared" si="1"/>
        <v>0</v>
      </c>
    </row>
    <row r="22" spans="1:12" s="82" customFormat="1" ht="12.75">
      <c r="A22" s="74"/>
      <c r="B22" s="80" t="s">
        <v>114</v>
      </c>
      <c r="C22" s="100"/>
      <c r="D22" s="101"/>
      <c r="E22" s="102"/>
      <c r="F22" s="102"/>
      <c r="G22" s="102"/>
      <c r="H22" s="102"/>
      <c r="I22" s="102"/>
      <c r="J22" s="102"/>
      <c r="K22" s="102"/>
      <c r="L22" s="102"/>
    </row>
  </sheetData>
  <sheetProtection/>
  <mergeCells count="11">
    <mergeCell ref="A1:A10"/>
    <mergeCell ref="B1:B10"/>
    <mergeCell ref="C1:C11"/>
    <mergeCell ref="D1:D10"/>
    <mergeCell ref="A16:B16"/>
    <mergeCell ref="A21:B21"/>
    <mergeCell ref="E1:L1"/>
    <mergeCell ref="E2:H9"/>
    <mergeCell ref="I2:L9"/>
    <mergeCell ref="E10:H10"/>
    <mergeCell ref="I10:L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5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5.28125" style="0" bestFit="1" customWidth="1"/>
    <col min="3" max="3" width="14.421875" style="0" customWidth="1"/>
    <col min="4" max="4" width="11.00390625" style="0" bestFit="1" customWidth="1"/>
    <col min="5" max="17" width="8.421875" style="0" customWidth="1"/>
    <col min="18" max="18" width="22.7109375" style="0" customWidth="1"/>
    <col min="19" max="24" width="8.421875" style="0" customWidth="1"/>
    <col min="25" max="25" width="14.140625" style="0" customWidth="1"/>
    <col min="26" max="37" width="8.421875" style="0" customWidth="1"/>
    <col min="38" max="38" width="6.8515625" style="0" customWidth="1"/>
    <col min="39" max="51" width="8.421875" style="0" customWidth="1"/>
  </cols>
  <sheetData>
    <row r="1" spans="1:51" ht="73.5" customHeight="1" thickBot="1" thickTop="1">
      <c r="A1" s="156" t="s">
        <v>0</v>
      </c>
      <c r="B1" s="159" t="s">
        <v>1</v>
      </c>
      <c r="C1" s="150" t="s">
        <v>58</v>
      </c>
      <c r="D1" s="172" t="s">
        <v>55</v>
      </c>
      <c r="E1" s="170" t="s">
        <v>2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</row>
    <row r="2" spans="1:51" ht="15" customHeight="1">
      <c r="A2" s="157"/>
      <c r="B2" s="160"/>
      <c r="C2" s="151"/>
      <c r="D2" s="173"/>
      <c r="E2" s="161" t="s">
        <v>3</v>
      </c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4" t="s">
        <v>4</v>
      </c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5"/>
    </row>
    <row r="3" spans="1:51" ht="15" customHeight="1">
      <c r="A3" s="157"/>
      <c r="B3" s="160"/>
      <c r="C3" s="151"/>
      <c r="D3" s="173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6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7"/>
    </row>
    <row r="4" spans="1:51" ht="15" customHeight="1">
      <c r="A4" s="157"/>
      <c r="B4" s="160"/>
      <c r="C4" s="151"/>
      <c r="D4" s="173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6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7"/>
    </row>
    <row r="5" spans="1:51" ht="15" customHeight="1">
      <c r="A5" s="157"/>
      <c r="B5" s="160"/>
      <c r="C5" s="151"/>
      <c r="D5" s="173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6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7"/>
    </row>
    <row r="6" spans="1:51" ht="15" customHeight="1">
      <c r="A6" s="157"/>
      <c r="B6" s="160"/>
      <c r="C6" s="151"/>
      <c r="D6" s="173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6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7"/>
    </row>
    <row r="7" spans="1:51" ht="15" customHeight="1">
      <c r="A7" s="157"/>
      <c r="B7" s="160"/>
      <c r="C7" s="151"/>
      <c r="D7" s="173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6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7"/>
    </row>
    <row r="8" spans="1:51" ht="15" customHeight="1">
      <c r="A8" s="157"/>
      <c r="B8" s="160"/>
      <c r="C8" s="151"/>
      <c r="D8" s="173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6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7"/>
    </row>
    <row r="9" spans="1:51" ht="15.75" customHeight="1" thickBot="1">
      <c r="A9" s="157"/>
      <c r="B9" s="160"/>
      <c r="C9" s="151"/>
      <c r="D9" s="17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8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9"/>
    </row>
    <row r="10" spans="1:51" ht="57.75" customHeight="1" thickBot="1">
      <c r="A10" s="158"/>
      <c r="B10" s="153"/>
      <c r="C10" s="151"/>
      <c r="D10" s="174"/>
      <c r="E10" s="154" t="s">
        <v>5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5"/>
      <c r="R10" s="91" t="s">
        <v>121</v>
      </c>
      <c r="S10" s="153" t="s">
        <v>6</v>
      </c>
      <c r="T10" s="154"/>
      <c r="U10" s="154"/>
      <c r="V10" s="154"/>
      <c r="W10" s="154"/>
      <c r="X10" s="155"/>
      <c r="Y10" s="92" t="s">
        <v>120</v>
      </c>
      <c r="Z10" s="153" t="s">
        <v>21</v>
      </c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3" t="s">
        <v>22</v>
      </c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5"/>
    </row>
    <row r="11" spans="1:51" ht="23.25" thickBot="1">
      <c r="A11" s="72"/>
      <c r="B11" s="93"/>
      <c r="C11" s="152"/>
      <c r="D11" s="94" t="s">
        <v>56</v>
      </c>
      <c r="E11" s="72" t="s">
        <v>7</v>
      </c>
      <c r="F11" s="72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95"/>
      <c r="S11" s="72" t="s">
        <v>119</v>
      </c>
      <c r="T11" s="93" t="s">
        <v>89</v>
      </c>
      <c r="U11" s="93" t="s">
        <v>20</v>
      </c>
      <c r="V11" s="93" t="s">
        <v>23</v>
      </c>
      <c r="W11" s="93" t="s">
        <v>25</v>
      </c>
      <c r="X11" s="93" t="s">
        <v>24</v>
      </c>
      <c r="Y11" s="95" t="s">
        <v>124</v>
      </c>
      <c r="Z11" s="72" t="s">
        <v>7</v>
      </c>
      <c r="AA11" s="72" t="s">
        <v>8</v>
      </c>
      <c r="AB11" s="72" t="s">
        <v>9</v>
      </c>
      <c r="AC11" s="72" t="s">
        <v>10</v>
      </c>
      <c r="AD11" s="72" t="s">
        <v>11</v>
      </c>
      <c r="AE11" s="72" t="s">
        <v>12</v>
      </c>
      <c r="AF11" s="72" t="s">
        <v>13</v>
      </c>
      <c r="AG11" s="72" t="s">
        <v>14</v>
      </c>
      <c r="AH11" s="72" t="s">
        <v>15</v>
      </c>
      <c r="AI11" s="72" t="s">
        <v>16</v>
      </c>
      <c r="AJ11" s="72" t="s">
        <v>17</v>
      </c>
      <c r="AK11" s="72" t="s">
        <v>18</v>
      </c>
      <c r="AL11" s="72" t="s">
        <v>19</v>
      </c>
      <c r="AM11" s="72" t="s">
        <v>7</v>
      </c>
      <c r="AN11" s="72" t="s">
        <v>8</v>
      </c>
      <c r="AO11" s="72" t="s">
        <v>9</v>
      </c>
      <c r="AP11" s="72" t="s">
        <v>10</v>
      </c>
      <c r="AQ11" s="72" t="s">
        <v>11</v>
      </c>
      <c r="AR11" s="72" t="s">
        <v>12</v>
      </c>
      <c r="AS11" s="72" t="s">
        <v>13</v>
      </c>
      <c r="AT11" s="72" t="s">
        <v>14</v>
      </c>
      <c r="AU11" s="72" t="s">
        <v>15</v>
      </c>
      <c r="AV11" s="72" t="s">
        <v>16</v>
      </c>
      <c r="AW11" s="72" t="s">
        <v>17</v>
      </c>
      <c r="AX11" s="72" t="s">
        <v>18</v>
      </c>
      <c r="AY11" s="72" t="s">
        <v>19</v>
      </c>
    </row>
    <row r="12" spans="1:51" s="82" customFormat="1" ht="15.75" thickBot="1">
      <c r="A12" s="1" t="s">
        <v>102</v>
      </c>
      <c r="B12" s="75" t="s">
        <v>103</v>
      </c>
      <c r="C12" s="75"/>
      <c r="D12" s="75"/>
      <c r="E12">
        <f>VLOOKUP($B12,'[2]NUM1'!$G$2:$P$156,2,FALSE)</f>
        <v>0</v>
      </c>
      <c r="F12">
        <f>VLOOKUP($B12,'[2]NUM1'!$G$2:$P$156,3,FALSE)</f>
        <v>0</v>
      </c>
      <c r="G12">
        <f>VLOOKUP($B12,'[2]NUM1'!$G$2:$P$156,4,FALSE)</f>
        <v>0</v>
      </c>
      <c r="H12">
        <f>VLOOKUP($B12,'[2]NUM1'!$G$2:$P$156,5,FALSE)</f>
        <v>1</v>
      </c>
      <c r="I12">
        <f>VLOOKUP($B12,'[2]NUM1'!$G$2:$P$156,6,FALSE)</f>
        <v>0</v>
      </c>
      <c r="J12">
        <f>VLOOKUP($B12,'[2]NUM1'!$G$2:$P$156,7,FALSE)</f>
        <v>0</v>
      </c>
      <c r="K12">
        <f>VLOOKUP($B12,'[2]NUM1'!$G$2:$P$156,8,FALSE)</f>
        <v>0</v>
      </c>
      <c r="L12">
        <f>VLOOKUP($B12,'[2]NUM1'!$G$2:$P$156,9,FALSE)</f>
        <v>0</v>
      </c>
      <c r="M12" s="2">
        <f>VLOOKUP($B12,'[2]NUM1'!$G$2:$P$156,10,FALSE)</f>
        <v>0</v>
      </c>
      <c r="N12" s="2"/>
      <c r="O12" s="2"/>
      <c r="P12" s="2"/>
      <c r="Q12" s="7">
        <f>SUM(E12:P12)</f>
        <v>1</v>
      </c>
      <c r="R12" s="5"/>
      <c r="S12" s="7">
        <v>5</v>
      </c>
      <c r="T12" s="10">
        <f>+S12+(Z12+AA12+AB12)-(AM12+AN12+AO12)</f>
        <v>6</v>
      </c>
      <c r="U12" s="7">
        <f>VLOOKUP($B12,'[2]DEN1'!$G$2:$I$157,2,FALSE)</f>
        <v>7</v>
      </c>
      <c r="V12" s="4">
        <f>+U12+(AF12+AG12)-(AS12+AT12)</f>
        <v>8</v>
      </c>
      <c r="W12" s="4"/>
      <c r="X12" s="8"/>
      <c r="Y12" s="13"/>
      <c r="Z12">
        <f>VLOOKUP($B12,'[2]ACT DEN1'!$G$2:$Q$139,2,FALSE)</f>
        <v>1</v>
      </c>
      <c r="AA12">
        <f>VLOOKUP($B12,'[2]ACT DEN1'!$G$2:$Q$139,3,FALSE)</f>
        <v>0</v>
      </c>
      <c r="AB12">
        <f>VLOOKUP($B12,'[2]ACT DEN1'!$G$2:$Q$139,4,FALSE)</f>
        <v>0</v>
      </c>
      <c r="AC12">
        <f>VLOOKUP($B12,'[2]ACT DEN1'!$G$2:$Q$139,5,FALSE)</f>
        <v>0</v>
      </c>
      <c r="AD12">
        <f>VLOOKUP($B12,'[2]ACT DEN1'!$G$2:$Q$139,6,FALSE)</f>
        <v>0</v>
      </c>
      <c r="AE12">
        <f>VLOOKUP($B12,'[2]ACT DEN1'!$G$2:$Q$139,7,FALSE)</f>
        <v>1</v>
      </c>
      <c r="AF12">
        <f>VLOOKUP($B12,'[2]ACT DEN1'!$G$2:$Q$139,8,FALSE)</f>
        <v>0</v>
      </c>
      <c r="AG12">
        <f>VLOOKUP($B12,'[2]ACT DEN1'!$G$2:$Q$139,9,FALSE)</f>
        <v>1</v>
      </c>
      <c r="AH12" s="2">
        <f>VLOOKUP($B12,'[2]ACT DEN1'!$G$2:$Q$139,10,FALSE)</f>
        <v>0</v>
      </c>
      <c r="AI12" s="9"/>
      <c r="AJ12" s="2"/>
      <c r="AK12" s="2"/>
      <c r="AL12" s="7">
        <f>SUM(Z12:AK12)</f>
        <v>3</v>
      </c>
      <c r="AM12"/>
      <c r="AN12"/>
      <c r="AO12"/>
      <c r="AP12"/>
      <c r="AQ12"/>
      <c r="AR12"/>
      <c r="AS12"/>
      <c r="AT12"/>
      <c r="AU12" s="2"/>
      <c r="AV12" s="2"/>
      <c r="AW12" s="2"/>
      <c r="AX12" s="2"/>
      <c r="AY12" s="7">
        <f>SUM(AM12:AX12)</f>
        <v>0</v>
      </c>
    </row>
    <row r="13" spans="1:51" s="82" customFormat="1" ht="15.75" thickBot="1">
      <c r="A13" s="1" t="s">
        <v>102</v>
      </c>
      <c r="B13" s="75" t="s">
        <v>104</v>
      </c>
      <c r="C13" s="75"/>
      <c r="D13" s="75"/>
      <c r="E13">
        <f>VLOOKUP($B13,'[2]NUM1'!$G$2:$P$156,2,FALSE)</f>
        <v>0</v>
      </c>
      <c r="F13">
        <f>VLOOKUP($B13,'[2]NUM1'!$G$2:$P$156,3,FALSE)</f>
        <v>0</v>
      </c>
      <c r="G13">
        <f>VLOOKUP($B13,'[2]NUM1'!$G$2:$P$156,4,FALSE)</f>
        <v>0</v>
      </c>
      <c r="H13">
        <f>VLOOKUP($B13,'[2]NUM1'!$G$2:$P$156,5,FALSE)</f>
        <v>0</v>
      </c>
      <c r="I13">
        <f>VLOOKUP($B13,'[2]NUM1'!$G$2:$P$156,6,FALSE)</f>
        <v>0</v>
      </c>
      <c r="J13">
        <f>VLOOKUP($B13,'[2]NUM1'!$G$2:$P$156,7,FALSE)</f>
        <v>0</v>
      </c>
      <c r="K13">
        <f>VLOOKUP($B13,'[2]NUM1'!$G$2:$P$156,8,FALSE)</f>
        <v>0</v>
      </c>
      <c r="L13">
        <f>VLOOKUP($B13,'[2]NUM1'!$G$2:$P$156,9,FALSE)</f>
        <v>0</v>
      </c>
      <c r="M13" s="2">
        <f>VLOOKUP($B13,'[2]NUM1'!$G$2:$P$156,10,FALSE)</f>
        <v>0</v>
      </c>
      <c r="N13" s="2"/>
      <c r="O13" s="2"/>
      <c r="P13" s="2"/>
      <c r="Q13" s="7">
        <f>SUM(E13:P13)</f>
        <v>0</v>
      </c>
      <c r="R13" s="5"/>
      <c r="S13" s="7">
        <v>8</v>
      </c>
      <c r="T13" s="10">
        <f>+S13+(Z13+AA13+AB13)-(AM13+AN13+AO13)</f>
        <v>9</v>
      </c>
      <c r="U13" s="7">
        <f>VLOOKUP($B13,'[2]DEN1'!$G$2:$I$157,2,FALSE)</f>
        <v>10</v>
      </c>
      <c r="V13" s="4">
        <f>+U13+(AF13+AG13)-(AS13+AT13)</f>
        <v>10</v>
      </c>
      <c r="W13" s="4"/>
      <c r="X13" s="8"/>
      <c r="Y13" s="13"/>
      <c r="Z13">
        <f>VLOOKUP($B13,'[2]ACT DEN1'!$G$2:$Q$139,2,FALSE)</f>
        <v>0</v>
      </c>
      <c r="AA13">
        <f>VLOOKUP($B13,'[2]ACT DEN1'!$G$2:$Q$139,3,FALSE)</f>
        <v>0</v>
      </c>
      <c r="AB13">
        <f>VLOOKUP($B13,'[2]ACT DEN1'!$G$2:$Q$139,4,FALSE)</f>
        <v>1</v>
      </c>
      <c r="AC13">
        <f>VLOOKUP($B13,'[2]ACT DEN1'!$G$2:$Q$139,5,FALSE)</f>
        <v>0</v>
      </c>
      <c r="AD13">
        <f>VLOOKUP($B13,'[2]ACT DEN1'!$G$2:$Q$139,6,FALSE)</f>
        <v>0</v>
      </c>
      <c r="AE13">
        <f>VLOOKUP($B13,'[2]ACT DEN1'!$G$2:$Q$139,7,FALSE)</f>
        <v>0</v>
      </c>
      <c r="AF13">
        <f>VLOOKUP($B13,'[2]ACT DEN1'!$G$2:$Q$139,8,FALSE)</f>
        <v>0</v>
      </c>
      <c r="AG13">
        <f>VLOOKUP($B13,'[2]ACT DEN1'!$G$2:$Q$139,9,FALSE)</f>
        <v>0</v>
      </c>
      <c r="AH13" s="2">
        <f>VLOOKUP($B13,'[2]ACT DEN1'!$G$2:$Q$139,10,FALSE)</f>
        <v>1</v>
      </c>
      <c r="AI13" s="9"/>
      <c r="AJ13" s="2"/>
      <c r="AK13" s="2"/>
      <c r="AL13" s="7">
        <f aca="true" t="shared" si="0" ref="AL13:AL21">SUM(Z13:AK13)</f>
        <v>2</v>
      </c>
      <c r="AM13">
        <f>VLOOKUP($B13,'[2]ACT DEN1'!$Z$2:$AJ$122,2,FALSE)</f>
        <v>0</v>
      </c>
      <c r="AN13">
        <f>VLOOKUP($B13,'[2]ACT DEN1'!$Z$2:$AJ$122,3,FALSE)</f>
        <v>0</v>
      </c>
      <c r="AO13">
        <f>VLOOKUP($B13,'[2]ACT DEN1'!$Z$2:$AJ$122,4,FALSE)</f>
        <v>0</v>
      </c>
      <c r="AP13">
        <f>VLOOKUP($B13,'[2]ACT DEN1'!$Z$2:$AJ$122,5,FALSE)</f>
        <v>0</v>
      </c>
      <c r="AQ13">
        <f>VLOOKUP($B13,'[2]ACT DEN1'!$Z$2:$AJ$122,6,FALSE)</f>
        <v>0</v>
      </c>
      <c r="AR13">
        <f>VLOOKUP($B13,'[2]ACT DEN1'!$Z$2:$AJ$122,7,FALSE)</f>
        <v>0</v>
      </c>
      <c r="AS13">
        <f>VLOOKUP($B13,'[2]ACT DEN1'!$Z$2:$AJ$122,8,FALSE)</f>
        <v>0</v>
      </c>
      <c r="AT13">
        <f>VLOOKUP($B13,'[2]ACT DEN1'!$Z$2:$AJ$122,9,FALSE)</f>
        <v>0</v>
      </c>
      <c r="AU13" s="2">
        <f>VLOOKUP($B13,'[2]ACT DEN1'!$Z$2:$AJ$122,10,FALSE)</f>
        <v>0</v>
      </c>
      <c r="AV13" s="2"/>
      <c r="AW13" s="2"/>
      <c r="AX13" s="2"/>
      <c r="AY13" s="7">
        <f aca="true" t="shared" si="1" ref="AY13:AY21">SUM(AM13:AX13)</f>
        <v>0</v>
      </c>
    </row>
    <row r="14" spans="1:51" s="82" customFormat="1" ht="15.75" thickBot="1">
      <c r="A14" s="1" t="s">
        <v>102</v>
      </c>
      <c r="B14" s="75" t="s">
        <v>105</v>
      </c>
      <c r="C14" s="75"/>
      <c r="D14" s="75"/>
      <c r="E14">
        <f>VLOOKUP($B14,'[2]NUM1'!$G$2:$P$156,2,FALSE)</f>
        <v>0</v>
      </c>
      <c r="F14">
        <f>VLOOKUP($B14,'[2]NUM1'!$G$2:$P$156,3,FALSE)</f>
        <v>0</v>
      </c>
      <c r="G14">
        <f>VLOOKUP($B14,'[2]NUM1'!$G$2:$P$156,4,FALSE)</f>
        <v>0</v>
      </c>
      <c r="H14">
        <f>VLOOKUP($B14,'[2]NUM1'!$G$2:$P$156,5,FALSE)</f>
        <v>0</v>
      </c>
      <c r="I14">
        <f>VLOOKUP($B14,'[2]NUM1'!$G$2:$P$156,6,FALSE)</f>
        <v>0</v>
      </c>
      <c r="J14">
        <f>VLOOKUP($B14,'[2]NUM1'!$G$2:$P$156,7,FALSE)</f>
        <v>0</v>
      </c>
      <c r="K14">
        <f>VLOOKUP($B14,'[2]NUM1'!$G$2:$P$156,8,FALSE)</f>
        <v>0</v>
      </c>
      <c r="L14">
        <f>VLOOKUP($B14,'[2]NUM1'!$G$2:$P$156,9,FALSE)</f>
        <v>0</v>
      </c>
      <c r="M14" s="2">
        <f>VLOOKUP($B14,'[2]NUM1'!$G$2:$P$156,10,FALSE)</f>
        <v>0</v>
      </c>
      <c r="N14" s="2"/>
      <c r="O14" s="2"/>
      <c r="P14" s="2"/>
      <c r="Q14" s="7">
        <f>SUM(E14:P14)</f>
        <v>0</v>
      </c>
      <c r="R14" s="5"/>
      <c r="S14" s="7">
        <v>1</v>
      </c>
      <c r="T14" s="10">
        <f>+S14+(Z14+AA14+AB14)-(AM14+AN14+AO14)</f>
        <v>1</v>
      </c>
      <c r="U14" s="7">
        <f>VLOOKUP($B14,'[2]DEN1'!$G$2:$I$157,2,FALSE)</f>
        <v>0</v>
      </c>
      <c r="V14" s="4">
        <f>+U14+(AF14+AG14)-(AS14+AT14)</f>
        <v>0</v>
      </c>
      <c r="W14" s="4"/>
      <c r="X14" s="8"/>
      <c r="Y14" s="13"/>
      <c r="Z14">
        <f>VLOOKUP($B14,'[2]ACT DEN1'!$G$2:$Q$139,2,FALSE)</f>
        <v>0</v>
      </c>
      <c r="AA14">
        <f>VLOOKUP($B14,'[2]ACT DEN1'!$G$2:$Q$139,3,FALSE)</f>
        <v>0</v>
      </c>
      <c r="AB14">
        <f>VLOOKUP($B14,'[2]ACT DEN1'!$G$2:$Q$139,4,FALSE)</f>
        <v>0</v>
      </c>
      <c r="AC14">
        <f>VLOOKUP($B14,'[2]ACT DEN1'!$G$2:$Q$139,5,FALSE)</f>
        <v>0</v>
      </c>
      <c r="AD14">
        <f>VLOOKUP($B14,'[2]ACT DEN1'!$G$2:$Q$139,6,FALSE)</f>
        <v>0</v>
      </c>
      <c r="AE14">
        <f>VLOOKUP($B14,'[2]ACT DEN1'!$G$2:$Q$139,7,FALSE)</f>
        <v>0</v>
      </c>
      <c r="AF14">
        <f>VLOOKUP($B14,'[2]ACT DEN1'!$G$2:$Q$139,8,FALSE)</f>
        <v>0</v>
      </c>
      <c r="AG14">
        <f>VLOOKUP($B14,'[2]ACT DEN1'!$G$2:$Q$139,9,FALSE)</f>
        <v>0</v>
      </c>
      <c r="AH14" s="2">
        <f>VLOOKUP($B14,'[2]ACT DEN1'!$G$2:$Q$139,10,FALSE)</f>
        <v>0</v>
      </c>
      <c r="AI14" s="9"/>
      <c r="AJ14" s="2"/>
      <c r="AK14" s="2"/>
      <c r="AL14" s="7">
        <f t="shared" si="0"/>
        <v>0</v>
      </c>
      <c r="AM14">
        <f>VLOOKUP($B14,'[2]ACT DEN1'!$Z$2:$AJ$122,2,FALSE)</f>
        <v>0</v>
      </c>
      <c r="AN14">
        <f>VLOOKUP($B14,'[2]ACT DEN1'!$Z$2:$AJ$122,3,FALSE)</f>
        <v>0</v>
      </c>
      <c r="AO14">
        <f>VLOOKUP($B14,'[2]ACT DEN1'!$Z$2:$AJ$122,4,FALSE)</f>
        <v>0</v>
      </c>
      <c r="AP14">
        <f>VLOOKUP($B14,'[2]ACT DEN1'!$Z$2:$AJ$122,5,FALSE)</f>
        <v>0</v>
      </c>
      <c r="AQ14">
        <f>VLOOKUP($B14,'[2]ACT DEN1'!$Z$2:$AJ$122,6,FALSE)</f>
        <v>0</v>
      </c>
      <c r="AR14">
        <f>VLOOKUP($B14,'[2]ACT DEN1'!$Z$2:$AJ$122,7,FALSE)</f>
        <v>0</v>
      </c>
      <c r="AS14">
        <f>VLOOKUP($B14,'[2]ACT DEN1'!$Z$2:$AJ$122,8,FALSE)</f>
        <v>0</v>
      </c>
      <c r="AT14">
        <f>VLOOKUP($B14,'[2]ACT DEN1'!$Z$2:$AJ$122,9,FALSE)</f>
        <v>0</v>
      </c>
      <c r="AU14" s="2">
        <f>VLOOKUP($B14,'[2]ACT DEN1'!$Z$2:$AJ$122,10,FALSE)</f>
        <v>0</v>
      </c>
      <c r="AV14" s="2"/>
      <c r="AW14" s="2"/>
      <c r="AX14" s="2"/>
      <c r="AY14" s="7">
        <f t="shared" si="1"/>
        <v>0</v>
      </c>
    </row>
    <row r="15" spans="1:51" s="82" customFormat="1" ht="15.75" thickBot="1">
      <c r="A15" s="1" t="s">
        <v>102</v>
      </c>
      <c r="B15" s="75" t="s">
        <v>106</v>
      </c>
      <c r="C15" s="75"/>
      <c r="D15" s="75"/>
      <c r="E15">
        <f>VLOOKUP($B15,'[2]NUM1'!$G$2:$P$156,2,FALSE)</f>
        <v>0</v>
      </c>
      <c r="F15">
        <f>VLOOKUP($B15,'[2]NUM1'!$G$2:$P$156,3,FALSE)</f>
        <v>0</v>
      </c>
      <c r="G15">
        <f>VLOOKUP($B15,'[2]NUM1'!$G$2:$P$156,4,FALSE)</f>
        <v>0</v>
      </c>
      <c r="H15">
        <f>VLOOKUP($B15,'[2]NUM1'!$G$2:$P$156,5,FALSE)</f>
        <v>0</v>
      </c>
      <c r="I15">
        <f>VLOOKUP($B15,'[2]NUM1'!$G$2:$P$156,6,FALSE)</f>
        <v>0</v>
      </c>
      <c r="J15">
        <f>VLOOKUP($B15,'[2]NUM1'!$G$2:$P$156,7,FALSE)</f>
        <v>0</v>
      </c>
      <c r="K15">
        <f>VLOOKUP($B15,'[2]NUM1'!$G$2:$P$156,8,FALSE)</f>
        <v>0</v>
      </c>
      <c r="L15">
        <f>VLOOKUP($B15,'[2]NUM1'!$G$2:$P$156,9,FALSE)</f>
        <v>0</v>
      </c>
      <c r="M15" s="2">
        <f>VLOOKUP($B15,'[2]NUM1'!$G$2:$P$156,10,FALSE)</f>
        <v>0</v>
      </c>
      <c r="N15" s="2"/>
      <c r="O15" s="2"/>
      <c r="P15" s="2"/>
      <c r="Q15" s="7">
        <f>SUM(E15:P15)</f>
        <v>0</v>
      </c>
      <c r="R15" s="5"/>
      <c r="S15" s="7">
        <v>6</v>
      </c>
      <c r="T15" s="10">
        <f>+S15+(Z15+AA15+AB15)-(AM15+AN15+AO15)</f>
        <v>6</v>
      </c>
      <c r="U15" s="7">
        <f>VLOOKUP($B15,'[2]DEN1'!$G$2:$I$157,2,FALSE)</f>
        <v>4</v>
      </c>
      <c r="V15" s="4">
        <f>+U15+(AF15+AG15)-(AS15+AT15)</f>
        <v>5</v>
      </c>
      <c r="W15" s="4"/>
      <c r="X15" s="8"/>
      <c r="Y15" s="13"/>
      <c r="Z15">
        <f>VLOOKUP($B15,'[2]ACT DEN1'!$G$2:$Q$139,2,FALSE)</f>
        <v>0</v>
      </c>
      <c r="AA15">
        <f>VLOOKUP($B15,'[2]ACT DEN1'!$G$2:$Q$139,3,FALSE)</f>
        <v>0</v>
      </c>
      <c r="AB15">
        <f>VLOOKUP($B15,'[2]ACT DEN1'!$G$2:$Q$139,4,FALSE)</f>
        <v>0</v>
      </c>
      <c r="AC15">
        <f>VLOOKUP($B15,'[2]ACT DEN1'!$G$2:$Q$139,5,FALSE)</f>
        <v>0</v>
      </c>
      <c r="AD15">
        <f>VLOOKUP($B15,'[2]ACT DEN1'!$G$2:$Q$139,6,FALSE)</f>
        <v>1</v>
      </c>
      <c r="AE15">
        <f>VLOOKUP($B15,'[2]ACT DEN1'!$G$2:$Q$139,7,FALSE)</f>
        <v>0</v>
      </c>
      <c r="AF15">
        <f>VLOOKUP($B15,'[2]ACT DEN1'!$G$2:$Q$139,8,FALSE)</f>
        <v>1</v>
      </c>
      <c r="AG15">
        <f>VLOOKUP($B15,'[2]ACT DEN1'!$G$2:$Q$139,9,FALSE)</f>
        <v>0</v>
      </c>
      <c r="AH15" s="2">
        <f>VLOOKUP($B15,'[2]ACT DEN1'!$G$2:$Q$139,10,FALSE)</f>
        <v>0</v>
      </c>
      <c r="AI15" s="9"/>
      <c r="AJ15" s="2"/>
      <c r="AK15" s="2"/>
      <c r="AL15" s="7">
        <f t="shared" si="0"/>
        <v>2</v>
      </c>
      <c r="AM15">
        <f>VLOOKUP($B15,'[2]ACT DEN1'!$Z$2:$AJ$122,2,FALSE)</f>
        <v>0</v>
      </c>
      <c r="AN15">
        <f>VLOOKUP($B15,'[2]ACT DEN1'!$Z$2:$AJ$122,3,FALSE)</f>
        <v>0</v>
      </c>
      <c r="AO15">
        <f>VLOOKUP($B15,'[2]ACT DEN1'!$Z$2:$AJ$122,4,FALSE)</f>
        <v>0</v>
      </c>
      <c r="AP15">
        <f>VLOOKUP($B15,'[2]ACT DEN1'!$Z$2:$AJ$122,5,FALSE)</f>
        <v>0</v>
      </c>
      <c r="AQ15">
        <f>VLOOKUP($B15,'[2]ACT DEN1'!$Z$2:$AJ$122,6,FALSE)</f>
        <v>0</v>
      </c>
      <c r="AR15">
        <f>VLOOKUP($B15,'[2]ACT DEN1'!$Z$2:$AJ$122,7,FALSE)</f>
        <v>0</v>
      </c>
      <c r="AS15">
        <f>VLOOKUP($B15,'[2]ACT DEN1'!$Z$2:$AJ$122,8,FALSE)</f>
        <v>0</v>
      </c>
      <c r="AT15">
        <f>VLOOKUP($B15,'[2]ACT DEN1'!$Z$2:$AJ$122,9,FALSE)</f>
        <v>0</v>
      </c>
      <c r="AU15" s="2">
        <f>VLOOKUP($B15,'[2]ACT DEN1'!$Z$2:$AJ$122,10,FALSE)</f>
        <v>0</v>
      </c>
      <c r="AV15" s="2"/>
      <c r="AW15" s="2"/>
      <c r="AX15" s="2"/>
      <c r="AY15" s="7">
        <f t="shared" si="1"/>
        <v>0</v>
      </c>
    </row>
    <row r="16" spans="1:51" s="82" customFormat="1" ht="13.5" thickBot="1">
      <c r="A16" s="148" t="s">
        <v>112</v>
      </c>
      <c r="B16" s="149"/>
      <c r="C16" s="45">
        <f>+D16/'Meta Corte Muni'!G46</f>
        <v>0.008872012349841191</v>
      </c>
      <c r="D16" s="20">
        <f>+Q16/R16</f>
        <v>0.0014727540500736377</v>
      </c>
      <c r="E16" s="15">
        <f aca="true" t="shared" si="2" ref="E16:Q16">SUM(E12:E15)</f>
        <v>0</v>
      </c>
      <c r="F16" s="15">
        <f t="shared" si="2"/>
        <v>0</v>
      </c>
      <c r="G16" s="15">
        <f t="shared" si="2"/>
        <v>0</v>
      </c>
      <c r="H16" s="15">
        <f t="shared" si="2"/>
        <v>1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>
        <f t="shared" si="2"/>
        <v>0</v>
      </c>
      <c r="N16" s="15">
        <f t="shared" si="2"/>
        <v>0</v>
      </c>
      <c r="O16" s="15">
        <f t="shared" si="2"/>
        <v>0</v>
      </c>
      <c r="P16" s="15">
        <f t="shared" si="2"/>
        <v>0</v>
      </c>
      <c r="Q16" s="15">
        <f t="shared" si="2"/>
        <v>1</v>
      </c>
      <c r="R16" s="16">
        <f>+Y16-V16</f>
        <v>679</v>
      </c>
      <c r="S16" s="14">
        <f aca="true" t="shared" si="3" ref="S16:X16">SUM(S12:S15)</f>
        <v>20</v>
      </c>
      <c r="T16" s="14">
        <f t="shared" si="3"/>
        <v>22</v>
      </c>
      <c r="U16" s="14">
        <f t="shared" si="3"/>
        <v>21</v>
      </c>
      <c r="V16" s="14">
        <f t="shared" si="3"/>
        <v>23</v>
      </c>
      <c r="W16" s="14">
        <f t="shared" si="3"/>
        <v>0</v>
      </c>
      <c r="X16" s="14">
        <f t="shared" si="3"/>
        <v>0</v>
      </c>
      <c r="Y16" s="17">
        <v>702</v>
      </c>
      <c r="Z16" s="14">
        <f aca="true" t="shared" si="4" ref="Z16:AK16">SUM(Z12:Z15)</f>
        <v>1</v>
      </c>
      <c r="AA16" s="14">
        <f t="shared" si="4"/>
        <v>0</v>
      </c>
      <c r="AB16" s="14">
        <f t="shared" si="4"/>
        <v>1</v>
      </c>
      <c r="AC16" s="14">
        <f t="shared" si="4"/>
        <v>0</v>
      </c>
      <c r="AD16" s="14">
        <f t="shared" si="4"/>
        <v>1</v>
      </c>
      <c r="AE16" s="14">
        <f t="shared" si="4"/>
        <v>1</v>
      </c>
      <c r="AF16" s="14">
        <f t="shared" si="4"/>
        <v>1</v>
      </c>
      <c r="AG16" s="14">
        <f t="shared" si="4"/>
        <v>1</v>
      </c>
      <c r="AH16" s="14">
        <f t="shared" si="4"/>
        <v>1</v>
      </c>
      <c r="AI16" s="14">
        <f t="shared" si="4"/>
        <v>0</v>
      </c>
      <c r="AJ16" s="14">
        <f t="shared" si="4"/>
        <v>0</v>
      </c>
      <c r="AK16" s="14">
        <f t="shared" si="4"/>
        <v>0</v>
      </c>
      <c r="AL16" s="14">
        <f t="shared" si="0"/>
        <v>7</v>
      </c>
      <c r="AM16" s="14">
        <f aca="true" t="shared" si="5" ref="AM16:AX16">SUM(AM12:AM15)</f>
        <v>0</v>
      </c>
      <c r="AN16" s="14">
        <f t="shared" si="5"/>
        <v>0</v>
      </c>
      <c r="AO16" s="14">
        <f t="shared" si="5"/>
        <v>0</v>
      </c>
      <c r="AP16" s="14">
        <f t="shared" si="5"/>
        <v>0</v>
      </c>
      <c r="AQ16" s="14">
        <f t="shared" si="5"/>
        <v>0</v>
      </c>
      <c r="AR16" s="14">
        <f t="shared" si="5"/>
        <v>0</v>
      </c>
      <c r="AS16" s="14">
        <f t="shared" si="5"/>
        <v>0</v>
      </c>
      <c r="AT16" s="14">
        <f t="shared" si="5"/>
        <v>0</v>
      </c>
      <c r="AU16" s="14">
        <f t="shared" si="5"/>
        <v>0</v>
      </c>
      <c r="AV16" s="14">
        <f t="shared" si="5"/>
        <v>0</v>
      </c>
      <c r="AW16" s="14">
        <f t="shared" si="5"/>
        <v>0</v>
      </c>
      <c r="AX16" s="14">
        <f t="shared" si="5"/>
        <v>0</v>
      </c>
      <c r="AY16" s="14">
        <f t="shared" si="1"/>
        <v>0</v>
      </c>
    </row>
    <row r="17" spans="1:51" s="82" customFormat="1" ht="15.75" thickBot="1">
      <c r="A17" s="1" t="s">
        <v>107</v>
      </c>
      <c r="B17" s="75" t="s">
        <v>108</v>
      </c>
      <c r="C17" s="75"/>
      <c r="D17" s="75"/>
      <c r="E17">
        <f>VLOOKUP($B17,'[2]NUM1'!$G$2:$P$156,2,FALSE)</f>
        <v>0</v>
      </c>
      <c r="F17">
        <f>VLOOKUP($B17,'[2]NUM1'!$G$2:$P$156,3,FALSE)</f>
        <v>0</v>
      </c>
      <c r="G17">
        <f>VLOOKUP($B17,'[2]NUM1'!$G$2:$P$156,4,FALSE)</f>
        <v>0</v>
      </c>
      <c r="H17">
        <f>VLOOKUP($B17,'[2]NUM1'!$G$2:$P$156,5,FALSE)</f>
        <v>0</v>
      </c>
      <c r="I17">
        <f>VLOOKUP($B17,'[2]NUM1'!$G$2:$P$156,6,FALSE)</f>
        <v>0</v>
      </c>
      <c r="J17">
        <f>VLOOKUP($B17,'[2]NUM1'!$G$2:$P$156,7,FALSE)</f>
        <v>0</v>
      </c>
      <c r="K17">
        <f>VLOOKUP($B17,'[2]NUM1'!$G$2:$P$156,8,FALSE)</f>
        <v>2</v>
      </c>
      <c r="L17">
        <f>VLOOKUP($B17,'[2]NUM1'!$G$2:$P$156,9,FALSE)</f>
        <v>23</v>
      </c>
      <c r="M17" s="2">
        <f>VLOOKUP($B17,'[2]NUM1'!$G$2:$P$156,10,FALSE)</f>
        <v>16</v>
      </c>
      <c r="N17" s="2"/>
      <c r="O17" s="2"/>
      <c r="P17" s="2"/>
      <c r="Q17" s="7">
        <f>SUM(E17:P17)</f>
        <v>41</v>
      </c>
      <c r="R17" s="5"/>
      <c r="S17" s="7">
        <v>11</v>
      </c>
      <c r="T17" s="10">
        <f>+S17+(Z17+AA17+AB17)-(AM17+AN17+AO17)</f>
        <v>11</v>
      </c>
      <c r="U17" s="7">
        <f>VLOOKUP($B17,'[2]DEN1'!$G$2:$I$157,2,FALSE)</f>
        <v>9</v>
      </c>
      <c r="V17" s="4">
        <f>+U17+(AF17+AG17)-(AS17+AT17)</f>
        <v>9</v>
      </c>
      <c r="W17" s="4"/>
      <c r="X17" s="8"/>
      <c r="Y17" s="12"/>
      <c r="Z17">
        <f>VLOOKUP($B17,'[2]ACT DEN1'!$G$2:$Q$139,2,FALSE)</f>
        <v>0</v>
      </c>
      <c r="AA17">
        <f>VLOOKUP($B17,'[2]ACT DEN1'!$G$2:$Q$139,3,FALSE)</f>
        <v>0</v>
      </c>
      <c r="AB17">
        <f>VLOOKUP($B17,'[2]ACT DEN1'!$G$2:$Q$139,4,FALSE)</f>
        <v>0</v>
      </c>
      <c r="AC17">
        <f>VLOOKUP($B17,'[2]ACT DEN1'!$G$2:$Q$139,5,FALSE)</f>
        <v>0</v>
      </c>
      <c r="AD17">
        <f>VLOOKUP($B17,'[2]ACT DEN1'!$G$2:$Q$139,6,FALSE)</f>
        <v>0</v>
      </c>
      <c r="AE17">
        <f>VLOOKUP($B17,'[2]ACT DEN1'!$G$2:$Q$139,7,FALSE)</f>
        <v>0</v>
      </c>
      <c r="AF17">
        <f>VLOOKUP($B17,'[2]ACT DEN1'!$G$2:$Q$139,8,FALSE)</f>
        <v>0</v>
      </c>
      <c r="AG17">
        <f>VLOOKUP($B17,'[2]ACT DEN1'!$G$2:$Q$139,9,FALSE)</f>
        <v>0</v>
      </c>
      <c r="AH17" s="2">
        <f>VLOOKUP($B17,'[2]ACT DEN1'!$G$2:$Q$139,10,FALSE)</f>
        <v>0</v>
      </c>
      <c r="AI17" s="9"/>
      <c r="AJ17" s="2"/>
      <c r="AK17" s="2"/>
      <c r="AL17" s="7">
        <f t="shared" si="0"/>
        <v>0</v>
      </c>
      <c r="AM17">
        <f>VLOOKUP($B17,'[2]ACT DEN1'!$Z$2:$AJ$122,2,FALSE)</f>
        <v>0</v>
      </c>
      <c r="AN17">
        <f>VLOOKUP($B17,'[2]ACT DEN1'!$Z$2:$AJ$122,3,FALSE)</f>
        <v>0</v>
      </c>
      <c r="AO17">
        <f>VLOOKUP($B17,'[2]ACT DEN1'!$Z$2:$AJ$122,4,FALSE)</f>
        <v>0</v>
      </c>
      <c r="AP17">
        <f>VLOOKUP($B17,'[2]ACT DEN1'!$Z$2:$AJ$122,5,FALSE)</f>
        <v>0</v>
      </c>
      <c r="AQ17">
        <f>VLOOKUP($B17,'[2]ACT DEN1'!$Z$2:$AJ$122,6,FALSE)</f>
        <v>0</v>
      </c>
      <c r="AR17">
        <f>VLOOKUP($B17,'[2]ACT DEN1'!$Z$2:$AJ$122,7,FALSE)</f>
        <v>0</v>
      </c>
      <c r="AS17">
        <f>VLOOKUP($B17,'[2]ACT DEN1'!$Z$2:$AJ$122,8,FALSE)</f>
        <v>0</v>
      </c>
      <c r="AT17" s="2">
        <f>VLOOKUP($B17,'[2]ACT DEN1'!$Z$2:$AJ$122,9,FALSE)</f>
        <v>0</v>
      </c>
      <c r="AU17" s="2">
        <f>VLOOKUP($B17,'[2]ACT DEN1'!$Z$2:$AJ$122,10,FALSE)</f>
        <v>0</v>
      </c>
      <c r="AV17" s="2"/>
      <c r="AW17" s="2"/>
      <c r="AX17" s="2"/>
      <c r="AY17" s="7">
        <f t="shared" si="1"/>
        <v>0</v>
      </c>
    </row>
    <row r="18" spans="1:51" s="82" customFormat="1" ht="15.75" thickBot="1">
      <c r="A18" s="1" t="s">
        <v>107</v>
      </c>
      <c r="B18" s="75" t="s">
        <v>109</v>
      </c>
      <c r="C18" s="75"/>
      <c r="D18" s="75"/>
      <c r="E18">
        <f>VLOOKUP($B18,'[2]NUM1'!$G$2:$P$156,2,FALSE)</f>
        <v>0</v>
      </c>
      <c r="F18">
        <f>VLOOKUP($B18,'[2]NUM1'!$G$2:$P$156,3,FALSE)</f>
        <v>0</v>
      </c>
      <c r="G18">
        <f>VLOOKUP($B18,'[2]NUM1'!$G$2:$P$156,4,FALSE)</f>
        <v>0</v>
      </c>
      <c r="H18">
        <f>VLOOKUP($B18,'[2]NUM1'!$G$2:$P$156,5,FALSE)</f>
        <v>0</v>
      </c>
      <c r="I18">
        <f>VLOOKUP($B18,'[2]NUM1'!$G$2:$P$156,6,FALSE)</f>
        <v>0</v>
      </c>
      <c r="J18">
        <f>VLOOKUP($B18,'[2]NUM1'!$G$2:$P$156,7,FALSE)</f>
        <v>0</v>
      </c>
      <c r="K18">
        <f>VLOOKUP($B18,'[2]NUM1'!$G$2:$P$156,8,FALSE)</f>
        <v>0</v>
      </c>
      <c r="L18">
        <f>VLOOKUP($B18,'[2]NUM1'!$G$2:$P$156,9,FALSE)</f>
        <v>3</v>
      </c>
      <c r="M18" s="2">
        <f>VLOOKUP($B18,'[2]NUM1'!$G$2:$P$156,10,FALSE)</f>
        <v>0</v>
      </c>
      <c r="N18" s="2"/>
      <c r="O18" s="2"/>
      <c r="P18" s="2"/>
      <c r="Q18" s="7">
        <f>SUM(E18:P18)</f>
        <v>3</v>
      </c>
      <c r="R18" s="5"/>
      <c r="S18" s="7">
        <v>4</v>
      </c>
      <c r="T18" s="10">
        <f>+S18+(Z18+AA18+AB18)-(AM18+AN18+AO18)</f>
        <v>4</v>
      </c>
      <c r="U18" s="7">
        <f>VLOOKUP($B18,'[2]DEN1'!$G$2:$I$157,2,FALSE)</f>
        <v>2</v>
      </c>
      <c r="V18" s="4">
        <f>+U18+(AF18+AG18)-(AS18+AT18)</f>
        <v>2</v>
      </c>
      <c r="W18" s="4"/>
      <c r="X18" s="8"/>
      <c r="Y18" s="12"/>
      <c r="Z18">
        <f>VLOOKUP($B18,'[2]ACT DEN1'!$G$2:$Q$139,2,FALSE)</f>
        <v>0</v>
      </c>
      <c r="AA18">
        <f>VLOOKUP($B18,'[2]ACT DEN1'!$G$2:$Q$139,3,FALSE)</f>
        <v>0</v>
      </c>
      <c r="AB18">
        <f>VLOOKUP($B18,'[2]ACT DEN1'!$G$2:$Q$139,4,FALSE)</f>
        <v>0</v>
      </c>
      <c r="AC18">
        <f>VLOOKUP($B18,'[2]ACT DEN1'!$G$2:$Q$139,5,FALSE)</f>
        <v>0</v>
      </c>
      <c r="AD18">
        <f>VLOOKUP($B18,'[2]ACT DEN1'!$G$2:$Q$139,6,FALSE)</f>
        <v>0</v>
      </c>
      <c r="AE18">
        <f>VLOOKUP($B18,'[2]ACT DEN1'!$G$2:$Q$139,7,FALSE)</f>
        <v>0</v>
      </c>
      <c r="AF18">
        <f>VLOOKUP($B18,'[2]ACT DEN1'!$G$2:$Q$139,8,FALSE)</f>
        <v>0</v>
      </c>
      <c r="AG18">
        <f>VLOOKUP($B18,'[2]ACT DEN1'!$G$2:$Q$139,9,FALSE)</f>
        <v>0</v>
      </c>
      <c r="AH18" s="2">
        <f>VLOOKUP($B18,'[2]ACT DEN1'!$G$2:$Q$139,10,FALSE)</f>
        <v>0</v>
      </c>
      <c r="AI18" s="9"/>
      <c r="AJ18" s="2"/>
      <c r="AK18" s="2"/>
      <c r="AL18" s="7">
        <f t="shared" si="0"/>
        <v>0</v>
      </c>
      <c r="AM18"/>
      <c r="AN18"/>
      <c r="AO18"/>
      <c r="AP18"/>
      <c r="AQ18"/>
      <c r="AR18"/>
      <c r="AS18"/>
      <c r="AT18" s="2"/>
      <c r="AU18" s="2"/>
      <c r="AV18" s="2"/>
      <c r="AW18" s="2"/>
      <c r="AX18" s="2"/>
      <c r="AY18" s="7">
        <f t="shared" si="1"/>
        <v>0</v>
      </c>
    </row>
    <row r="19" spans="1:51" s="82" customFormat="1" ht="15.75" thickBot="1">
      <c r="A19" s="1" t="s">
        <v>107</v>
      </c>
      <c r="B19" s="75" t="s">
        <v>110</v>
      </c>
      <c r="C19" s="75"/>
      <c r="D19" s="75"/>
      <c r="E19">
        <f>VLOOKUP($B19,'[2]NUM1'!$G$2:$P$156,2,FALSE)</f>
        <v>0</v>
      </c>
      <c r="F19">
        <f>VLOOKUP($B19,'[2]NUM1'!$G$2:$P$156,3,FALSE)</f>
        <v>0</v>
      </c>
      <c r="G19">
        <f>VLOOKUP($B19,'[2]NUM1'!$G$2:$P$156,4,FALSE)</f>
        <v>0</v>
      </c>
      <c r="H19">
        <f>VLOOKUP($B19,'[2]NUM1'!$G$2:$P$156,5,FALSE)</f>
        <v>0</v>
      </c>
      <c r="I19">
        <f>VLOOKUP($B19,'[2]NUM1'!$G$2:$P$156,6,FALSE)</f>
        <v>0</v>
      </c>
      <c r="J19">
        <f>VLOOKUP($B19,'[2]NUM1'!$G$2:$P$156,7,FALSE)</f>
        <v>6</v>
      </c>
      <c r="K19">
        <f>VLOOKUP($B19,'[2]NUM1'!$G$2:$P$156,8,FALSE)</f>
        <v>2</v>
      </c>
      <c r="L19">
        <f>VLOOKUP($B19,'[2]NUM1'!$G$2:$P$156,9,FALSE)</f>
        <v>3</v>
      </c>
      <c r="M19" s="2">
        <f>VLOOKUP($B19,'[2]NUM1'!$G$2:$P$156,10,FALSE)</f>
        <v>0</v>
      </c>
      <c r="N19" s="2"/>
      <c r="O19" s="2"/>
      <c r="P19" s="2"/>
      <c r="Q19" s="7">
        <f>SUM(E19:P19)</f>
        <v>11</v>
      </c>
      <c r="R19" s="5"/>
      <c r="S19" s="7">
        <v>8</v>
      </c>
      <c r="T19" s="10">
        <f>+S19+(Z19+AA19+AB19)-(AM19+AN19+AO19)</f>
        <v>8</v>
      </c>
      <c r="U19" s="7">
        <f>VLOOKUP($B19,'[2]DEN1'!$G$2:$I$157,2,FALSE)</f>
        <v>6</v>
      </c>
      <c r="V19" s="4">
        <f>+U19+(AF19+AG19)-(AS19+AT19)</f>
        <v>6</v>
      </c>
      <c r="W19" s="4"/>
      <c r="X19" s="8"/>
      <c r="Y19" s="12"/>
      <c r="Z19">
        <f>VLOOKUP($B19,'[2]ACT DEN1'!$G$2:$Q$139,2,FALSE)</f>
        <v>0</v>
      </c>
      <c r="AA19">
        <f>VLOOKUP($B19,'[2]ACT DEN1'!$G$2:$Q$139,3,FALSE)</f>
        <v>0</v>
      </c>
      <c r="AB19">
        <f>VLOOKUP($B19,'[2]ACT DEN1'!$G$2:$Q$139,4,FALSE)</f>
        <v>0</v>
      </c>
      <c r="AC19">
        <f>VLOOKUP($B19,'[2]ACT DEN1'!$G$2:$Q$139,5,FALSE)</f>
        <v>0</v>
      </c>
      <c r="AD19">
        <f>VLOOKUP($B19,'[2]ACT DEN1'!$G$2:$Q$139,6,FALSE)</f>
        <v>0</v>
      </c>
      <c r="AE19">
        <f>VLOOKUP($B19,'[2]ACT DEN1'!$G$2:$Q$139,7,FALSE)</f>
        <v>0</v>
      </c>
      <c r="AF19">
        <f>VLOOKUP($B19,'[2]ACT DEN1'!$G$2:$Q$139,8,FALSE)</f>
        <v>0</v>
      </c>
      <c r="AG19">
        <f>VLOOKUP($B19,'[2]ACT DEN1'!$G$2:$Q$139,9,FALSE)</f>
        <v>0</v>
      </c>
      <c r="AH19" s="2">
        <f>VLOOKUP($B19,'[2]ACT DEN1'!$G$2:$Q$139,10,FALSE)</f>
        <v>0</v>
      </c>
      <c r="AI19" s="9"/>
      <c r="AJ19" s="2"/>
      <c r="AK19" s="2"/>
      <c r="AL19" s="7">
        <f t="shared" si="0"/>
        <v>0</v>
      </c>
      <c r="AM19"/>
      <c r="AN19"/>
      <c r="AO19"/>
      <c r="AP19"/>
      <c r="AQ19"/>
      <c r="AR19"/>
      <c r="AS19"/>
      <c r="AT19" s="2"/>
      <c r="AU19" s="2"/>
      <c r="AV19" s="2"/>
      <c r="AW19" s="2"/>
      <c r="AX19" s="2"/>
      <c r="AY19" s="7">
        <f t="shared" si="1"/>
        <v>0</v>
      </c>
    </row>
    <row r="20" spans="1:51" s="82" customFormat="1" ht="15.75" thickBot="1">
      <c r="A20" s="1" t="s">
        <v>107</v>
      </c>
      <c r="B20" s="75" t="s">
        <v>111</v>
      </c>
      <c r="C20" s="75"/>
      <c r="D20" s="75"/>
      <c r="E20">
        <f>VLOOKUP($B20,'[2]NUM1'!$G$2:$P$156,2,FALSE)</f>
        <v>0</v>
      </c>
      <c r="F20">
        <f>VLOOKUP($B20,'[2]NUM1'!$G$2:$P$156,3,FALSE)</f>
        <v>0</v>
      </c>
      <c r="G20">
        <f>VLOOKUP($B20,'[2]NUM1'!$G$2:$P$156,4,FALSE)</f>
        <v>0</v>
      </c>
      <c r="H20">
        <f>VLOOKUP($B20,'[2]NUM1'!$G$2:$P$156,5,FALSE)</f>
        <v>0</v>
      </c>
      <c r="I20">
        <f>VLOOKUP($B20,'[2]NUM1'!$G$2:$P$156,6,FALSE)</f>
        <v>0</v>
      </c>
      <c r="J20">
        <f>VLOOKUP($B20,'[2]NUM1'!$G$2:$P$156,7,FALSE)</f>
        <v>15</v>
      </c>
      <c r="K20">
        <f>VLOOKUP($B20,'[2]NUM1'!$G$2:$P$156,8,FALSE)</f>
        <v>0</v>
      </c>
      <c r="L20">
        <f>VLOOKUP($B20,'[2]NUM1'!$G$2:$P$156,9,FALSE)</f>
        <v>0</v>
      </c>
      <c r="M20" s="2">
        <f>VLOOKUP($B20,'[2]NUM1'!$G$2:$P$156,10,FALSE)</f>
        <v>0</v>
      </c>
      <c r="N20" s="2"/>
      <c r="O20" s="2"/>
      <c r="P20" s="2"/>
      <c r="Q20" s="7">
        <f>SUM(E20:P20)</f>
        <v>15</v>
      </c>
      <c r="R20" s="5"/>
      <c r="S20" s="7">
        <v>6</v>
      </c>
      <c r="T20" s="10">
        <f>+S20+(Z20+AA20+AB20)-(AM20+AN20+AO20)</f>
        <v>6</v>
      </c>
      <c r="U20" s="7">
        <f>VLOOKUP($B20,'[2]DEN1'!$G$2:$I$157,2,FALSE)</f>
        <v>8</v>
      </c>
      <c r="V20" s="4">
        <f>+U20+(AF20+AG20)-(AS20+AT20)</f>
        <v>9</v>
      </c>
      <c r="W20" s="4"/>
      <c r="X20" s="8"/>
      <c r="Y20" s="12"/>
      <c r="Z20">
        <f>VLOOKUP($B20,'[2]ACT DEN1'!$G$2:$Q$139,2,FALSE)</f>
        <v>0</v>
      </c>
      <c r="AA20">
        <f>VLOOKUP($B20,'[2]ACT DEN1'!$G$2:$Q$139,3,FALSE)</f>
        <v>0</v>
      </c>
      <c r="AB20">
        <f>VLOOKUP($B20,'[2]ACT DEN1'!$G$2:$Q$139,4,FALSE)</f>
        <v>0</v>
      </c>
      <c r="AC20">
        <f>VLOOKUP($B20,'[2]ACT DEN1'!$G$2:$Q$139,5,FALSE)</f>
        <v>0</v>
      </c>
      <c r="AD20">
        <f>VLOOKUP($B20,'[2]ACT DEN1'!$G$2:$Q$139,6,FALSE)</f>
        <v>0</v>
      </c>
      <c r="AE20">
        <f>VLOOKUP($B20,'[2]ACT DEN1'!$G$2:$Q$139,7,FALSE)</f>
        <v>0</v>
      </c>
      <c r="AF20">
        <f>VLOOKUP($B20,'[2]ACT DEN1'!$G$2:$Q$139,8,FALSE)</f>
        <v>1</v>
      </c>
      <c r="AG20">
        <f>VLOOKUP($B20,'[2]ACT DEN1'!$G$2:$Q$139,9,FALSE)</f>
        <v>0</v>
      </c>
      <c r="AH20" s="2">
        <f>VLOOKUP($B20,'[2]ACT DEN1'!$G$2:$Q$139,10,FALSE)</f>
        <v>0</v>
      </c>
      <c r="AI20" s="9"/>
      <c r="AJ20" s="2"/>
      <c r="AK20" s="2"/>
      <c r="AL20" s="7">
        <f t="shared" si="0"/>
        <v>1</v>
      </c>
      <c r="AM20"/>
      <c r="AN20"/>
      <c r="AO20"/>
      <c r="AP20"/>
      <c r="AQ20"/>
      <c r="AR20"/>
      <c r="AS20"/>
      <c r="AT20" s="2"/>
      <c r="AU20" s="2"/>
      <c r="AV20" s="2"/>
      <c r="AW20" s="2"/>
      <c r="AX20" s="2"/>
      <c r="AY20" s="7">
        <f t="shared" si="1"/>
        <v>0</v>
      </c>
    </row>
    <row r="21" spans="1:51" s="82" customFormat="1" ht="13.5" thickBot="1">
      <c r="A21" s="148" t="s">
        <v>113</v>
      </c>
      <c r="B21" s="149"/>
      <c r="C21" s="45">
        <f>+D21/'Meta Corte Muni'!G47</f>
        <v>0.6369890437884468</v>
      </c>
      <c r="D21" s="20">
        <f>+Q21/R21</f>
        <v>0.10574018126888217</v>
      </c>
      <c r="E21" s="15">
        <f>SUM(E17:E20)</f>
        <v>0</v>
      </c>
      <c r="F21" s="15">
        <f aca="true" t="shared" si="6" ref="F21:Q21">SUM(F17:F20)</f>
        <v>0</v>
      </c>
      <c r="G21" s="15">
        <f t="shared" si="6"/>
        <v>0</v>
      </c>
      <c r="H21" s="15">
        <f t="shared" si="6"/>
        <v>0</v>
      </c>
      <c r="I21" s="15">
        <f t="shared" si="6"/>
        <v>0</v>
      </c>
      <c r="J21" s="15">
        <f t="shared" si="6"/>
        <v>21</v>
      </c>
      <c r="K21" s="15">
        <f t="shared" si="6"/>
        <v>4</v>
      </c>
      <c r="L21" s="15">
        <f t="shared" si="6"/>
        <v>29</v>
      </c>
      <c r="M21" s="15">
        <f t="shared" si="6"/>
        <v>16</v>
      </c>
      <c r="N21" s="15">
        <f t="shared" si="6"/>
        <v>0</v>
      </c>
      <c r="O21" s="15">
        <f t="shared" si="6"/>
        <v>0</v>
      </c>
      <c r="P21" s="15">
        <f t="shared" si="6"/>
        <v>0</v>
      </c>
      <c r="Q21" s="15">
        <f t="shared" si="6"/>
        <v>70</v>
      </c>
      <c r="R21" s="16">
        <f>+Y21-V21</f>
        <v>662</v>
      </c>
      <c r="S21" s="14">
        <f aca="true" t="shared" si="7" ref="S21:X21">SUM(S17:S20)</f>
        <v>29</v>
      </c>
      <c r="T21" s="14">
        <f t="shared" si="7"/>
        <v>29</v>
      </c>
      <c r="U21" s="14">
        <f t="shared" si="7"/>
        <v>25</v>
      </c>
      <c r="V21" s="14">
        <f t="shared" si="7"/>
        <v>26</v>
      </c>
      <c r="W21" s="14">
        <f t="shared" si="7"/>
        <v>0</v>
      </c>
      <c r="X21" s="14">
        <f t="shared" si="7"/>
        <v>0</v>
      </c>
      <c r="Y21" s="17">
        <v>688</v>
      </c>
      <c r="Z21" s="14">
        <f aca="true" t="shared" si="8" ref="Z21:AK21">SUM(Z17:Z20)</f>
        <v>0</v>
      </c>
      <c r="AA21" s="14">
        <f t="shared" si="8"/>
        <v>0</v>
      </c>
      <c r="AB21" s="14">
        <f t="shared" si="8"/>
        <v>0</v>
      </c>
      <c r="AC21" s="14">
        <f t="shared" si="8"/>
        <v>0</v>
      </c>
      <c r="AD21" s="14">
        <f t="shared" si="8"/>
        <v>0</v>
      </c>
      <c r="AE21" s="14">
        <f t="shared" si="8"/>
        <v>0</v>
      </c>
      <c r="AF21" s="14">
        <f t="shared" si="8"/>
        <v>1</v>
      </c>
      <c r="AG21" s="14">
        <f t="shared" si="8"/>
        <v>0</v>
      </c>
      <c r="AH21" s="14">
        <f t="shared" si="8"/>
        <v>0</v>
      </c>
      <c r="AI21" s="14">
        <f t="shared" si="8"/>
        <v>0</v>
      </c>
      <c r="AJ21" s="14">
        <f t="shared" si="8"/>
        <v>0</v>
      </c>
      <c r="AK21" s="14">
        <f t="shared" si="8"/>
        <v>0</v>
      </c>
      <c r="AL21" s="14">
        <f t="shared" si="0"/>
        <v>1</v>
      </c>
      <c r="AM21" s="14">
        <f aca="true" t="shared" si="9" ref="AM21:AX21">SUM(AM17:AM20)</f>
        <v>0</v>
      </c>
      <c r="AN21" s="14">
        <f t="shared" si="9"/>
        <v>0</v>
      </c>
      <c r="AO21" s="14">
        <f t="shared" si="9"/>
        <v>0</v>
      </c>
      <c r="AP21" s="14">
        <f t="shared" si="9"/>
        <v>0</v>
      </c>
      <c r="AQ21" s="14">
        <f t="shared" si="9"/>
        <v>0</v>
      </c>
      <c r="AR21" s="14">
        <f t="shared" si="9"/>
        <v>0</v>
      </c>
      <c r="AS21" s="14">
        <f t="shared" si="9"/>
        <v>0</v>
      </c>
      <c r="AT21" s="14">
        <f t="shared" si="9"/>
        <v>0</v>
      </c>
      <c r="AU21" s="14">
        <f t="shared" si="9"/>
        <v>0</v>
      </c>
      <c r="AV21" s="14">
        <f t="shared" si="9"/>
        <v>0</v>
      </c>
      <c r="AW21" s="14">
        <f t="shared" si="9"/>
        <v>0</v>
      </c>
      <c r="AX21" s="14">
        <f t="shared" si="9"/>
        <v>0</v>
      </c>
      <c r="AY21" s="14">
        <f t="shared" si="1"/>
        <v>0</v>
      </c>
    </row>
    <row r="22" spans="2:51" s="74" customFormat="1" ht="12.75">
      <c r="B22" s="80" t="s">
        <v>114</v>
      </c>
      <c r="C22" s="80"/>
      <c r="E22" s="83">
        <f>+E21+E16</f>
        <v>0</v>
      </c>
      <c r="F22" s="83">
        <f aca="true" t="shared" si="10" ref="F22:AY22">+F21+F16</f>
        <v>0</v>
      </c>
      <c r="G22" s="83">
        <f t="shared" si="10"/>
        <v>0</v>
      </c>
      <c r="H22" s="83">
        <f t="shared" si="10"/>
        <v>1</v>
      </c>
      <c r="I22" s="83">
        <f t="shared" si="10"/>
        <v>0</v>
      </c>
      <c r="J22" s="83">
        <f t="shared" si="10"/>
        <v>21</v>
      </c>
      <c r="K22" s="83">
        <f t="shared" si="10"/>
        <v>4</v>
      </c>
      <c r="L22" s="83">
        <f t="shared" si="10"/>
        <v>29</v>
      </c>
      <c r="M22" s="83">
        <f t="shared" si="10"/>
        <v>16</v>
      </c>
      <c r="N22" s="83">
        <f t="shared" si="10"/>
        <v>0</v>
      </c>
      <c r="O22" s="83">
        <f t="shared" si="10"/>
        <v>0</v>
      </c>
      <c r="P22" s="83">
        <f t="shared" si="10"/>
        <v>0</v>
      </c>
      <c r="Q22" s="83">
        <f t="shared" si="10"/>
        <v>71</v>
      </c>
      <c r="R22" s="83">
        <f t="shared" si="10"/>
        <v>1341</v>
      </c>
      <c r="S22" s="83">
        <f t="shared" si="10"/>
        <v>49</v>
      </c>
      <c r="T22" s="83">
        <f t="shared" si="10"/>
        <v>51</v>
      </c>
      <c r="U22" s="83">
        <f t="shared" si="10"/>
        <v>46</v>
      </c>
      <c r="V22" s="83">
        <f t="shared" si="10"/>
        <v>49</v>
      </c>
      <c r="W22" s="83">
        <f t="shared" si="10"/>
        <v>0</v>
      </c>
      <c r="X22" s="83">
        <f t="shared" si="10"/>
        <v>0</v>
      </c>
      <c r="Y22" s="83">
        <f t="shared" si="10"/>
        <v>1390</v>
      </c>
      <c r="Z22" s="83">
        <f t="shared" si="10"/>
        <v>1</v>
      </c>
      <c r="AA22" s="83">
        <f t="shared" si="10"/>
        <v>0</v>
      </c>
      <c r="AB22" s="83">
        <f t="shared" si="10"/>
        <v>1</v>
      </c>
      <c r="AC22" s="83">
        <f t="shared" si="10"/>
        <v>0</v>
      </c>
      <c r="AD22" s="83">
        <f t="shared" si="10"/>
        <v>1</v>
      </c>
      <c r="AE22" s="83">
        <f t="shared" si="10"/>
        <v>1</v>
      </c>
      <c r="AF22" s="83">
        <f t="shared" si="10"/>
        <v>2</v>
      </c>
      <c r="AG22" s="83">
        <f t="shared" si="10"/>
        <v>1</v>
      </c>
      <c r="AH22" s="83">
        <f t="shared" si="10"/>
        <v>1</v>
      </c>
      <c r="AI22" s="83">
        <f t="shared" si="10"/>
        <v>0</v>
      </c>
      <c r="AJ22" s="83">
        <f t="shared" si="10"/>
        <v>0</v>
      </c>
      <c r="AK22" s="83">
        <f t="shared" si="10"/>
        <v>0</v>
      </c>
      <c r="AL22" s="83">
        <f t="shared" si="10"/>
        <v>8</v>
      </c>
      <c r="AM22" s="83">
        <f t="shared" si="10"/>
        <v>0</v>
      </c>
      <c r="AN22" s="83">
        <f t="shared" si="10"/>
        <v>0</v>
      </c>
      <c r="AO22" s="83">
        <f t="shared" si="10"/>
        <v>0</v>
      </c>
      <c r="AP22" s="83">
        <f t="shared" si="10"/>
        <v>0</v>
      </c>
      <c r="AQ22" s="83">
        <f t="shared" si="10"/>
        <v>0</v>
      </c>
      <c r="AR22" s="83">
        <f t="shared" si="10"/>
        <v>0</v>
      </c>
      <c r="AS22" s="83">
        <f t="shared" si="10"/>
        <v>0</v>
      </c>
      <c r="AT22" s="83">
        <f t="shared" si="10"/>
        <v>0</v>
      </c>
      <c r="AU22" s="83">
        <f t="shared" si="10"/>
        <v>0</v>
      </c>
      <c r="AV22" s="83">
        <f t="shared" si="10"/>
        <v>0</v>
      </c>
      <c r="AW22" s="83">
        <f t="shared" si="10"/>
        <v>0</v>
      </c>
      <c r="AX22" s="83">
        <f t="shared" si="10"/>
        <v>0</v>
      </c>
      <c r="AY22" s="83">
        <f t="shared" si="10"/>
        <v>0</v>
      </c>
    </row>
    <row r="24" spans="19:21" ht="15">
      <c r="S24" s="18"/>
      <c r="T24" s="18"/>
      <c r="U24" s="18"/>
    </row>
    <row r="25" ht="15">
      <c r="Q25" s="18"/>
    </row>
  </sheetData>
  <sheetProtection/>
  <mergeCells count="13">
    <mergeCell ref="R2:AY9"/>
    <mergeCell ref="E1:AY1"/>
    <mergeCell ref="D1:D10"/>
    <mergeCell ref="A16:B16"/>
    <mergeCell ref="A21:B21"/>
    <mergeCell ref="C1:C11"/>
    <mergeCell ref="S10:X10"/>
    <mergeCell ref="Z10:AL10"/>
    <mergeCell ref="AM10:AY10"/>
    <mergeCell ref="A1:A10"/>
    <mergeCell ref="B1:B10"/>
    <mergeCell ref="E2:Q9"/>
    <mergeCell ref="E10:Q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4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9.00390625" style="0" customWidth="1"/>
    <col min="3" max="3" width="14.421875" style="0" customWidth="1"/>
    <col min="4" max="4" width="12.28125" style="0" customWidth="1"/>
    <col min="5" max="17" width="8.421875" style="0" customWidth="1"/>
    <col min="18" max="18" width="19.8515625" style="0" bestFit="1" customWidth="1"/>
    <col min="19" max="20" width="8.421875" style="56" customWidth="1"/>
    <col min="21" max="24" width="8.421875" style="0" customWidth="1"/>
    <col min="25" max="25" width="12.7109375" style="0" bestFit="1" customWidth="1"/>
    <col min="26" max="51" width="8.421875" style="0" customWidth="1"/>
  </cols>
  <sheetData>
    <row r="1" spans="1:51" ht="73.5" customHeight="1" thickBot="1" thickTop="1">
      <c r="A1" s="156" t="s">
        <v>0</v>
      </c>
      <c r="B1" s="150" t="s">
        <v>1</v>
      </c>
      <c r="C1" s="150" t="s">
        <v>58</v>
      </c>
      <c r="D1" s="175" t="s">
        <v>55</v>
      </c>
      <c r="E1" s="178" t="s">
        <v>26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</row>
    <row r="2" spans="1:51" ht="15" customHeight="1">
      <c r="A2" s="157"/>
      <c r="B2" s="160"/>
      <c r="C2" s="151"/>
      <c r="D2" s="176"/>
      <c r="E2" s="180" t="s">
        <v>3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64" t="s">
        <v>4</v>
      </c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5"/>
    </row>
    <row r="3" spans="1:51" ht="15" customHeight="1">
      <c r="A3" s="157"/>
      <c r="B3" s="160"/>
      <c r="C3" s="151"/>
      <c r="D3" s="176"/>
      <c r="E3" s="182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66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7"/>
    </row>
    <row r="4" spans="1:51" ht="15" customHeight="1">
      <c r="A4" s="157"/>
      <c r="B4" s="160"/>
      <c r="C4" s="151"/>
      <c r="D4" s="176"/>
      <c r="E4" s="182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66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7"/>
    </row>
    <row r="5" spans="1:51" ht="15" customHeight="1">
      <c r="A5" s="157"/>
      <c r="B5" s="160"/>
      <c r="C5" s="151"/>
      <c r="D5" s="176"/>
      <c r="E5" s="182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66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7"/>
    </row>
    <row r="6" spans="1:51" ht="15" customHeight="1">
      <c r="A6" s="157"/>
      <c r="B6" s="160"/>
      <c r="C6" s="151"/>
      <c r="D6" s="176"/>
      <c r="E6" s="182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66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7"/>
    </row>
    <row r="7" spans="1:51" ht="15" customHeight="1">
      <c r="A7" s="157"/>
      <c r="B7" s="160"/>
      <c r="C7" s="151"/>
      <c r="D7" s="176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66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7"/>
    </row>
    <row r="8" spans="1:51" ht="15" customHeight="1">
      <c r="A8" s="157"/>
      <c r="B8" s="160"/>
      <c r="C8" s="151"/>
      <c r="D8" s="176"/>
      <c r="E8" s="182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66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7"/>
    </row>
    <row r="9" spans="1:51" ht="15.75" customHeight="1" thickBot="1">
      <c r="A9" s="157"/>
      <c r="B9" s="160"/>
      <c r="C9" s="151"/>
      <c r="D9" s="176"/>
      <c r="E9" s="184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68"/>
      <c r="S9" s="162"/>
      <c r="T9" s="162"/>
      <c r="U9" s="162"/>
      <c r="V9" s="162"/>
      <c r="W9" s="162"/>
      <c r="X9" s="162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9"/>
    </row>
    <row r="10" spans="1:51" ht="57.75" customHeight="1" thickBot="1" thickTop="1">
      <c r="A10" s="158"/>
      <c r="B10" s="152"/>
      <c r="C10" s="151"/>
      <c r="D10" s="177"/>
      <c r="E10" s="154" t="s">
        <v>27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5"/>
      <c r="R10" s="91" t="s">
        <v>122</v>
      </c>
      <c r="S10" s="186" t="s">
        <v>28</v>
      </c>
      <c r="T10" s="187"/>
      <c r="U10" s="187"/>
      <c r="V10" s="187"/>
      <c r="W10" s="187"/>
      <c r="X10" s="188"/>
      <c r="Y10" s="92" t="s">
        <v>123</v>
      </c>
      <c r="Z10" s="153" t="s">
        <v>29</v>
      </c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3" t="s">
        <v>30</v>
      </c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5"/>
    </row>
    <row r="11" spans="1:51" ht="23.25" thickBot="1">
      <c r="A11" s="72"/>
      <c r="B11" s="72"/>
      <c r="C11" s="152"/>
      <c r="D11" s="72" t="s">
        <v>56</v>
      </c>
      <c r="E11" s="72" t="s">
        <v>7</v>
      </c>
      <c r="F11" s="72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95"/>
      <c r="S11" s="73" t="s">
        <v>119</v>
      </c>
      <c r="T11" s="96" t="s">
        <v>89</v>
      </c>
      <c r="U11" s="72" t="s">
        <v>20</v>
      </c>
      <c r="V11" s="93" t="s">
        <v>23</v>
      </c>
      <c r="W11" s="93" t="s">
        <v>25</v>
      </c>
      <c r="X11" s="93" t="s">
        <v>24</v>
      </c>
      <c r="Y11" s="95" t="s">
        <v>124</v>
      </c>
      <c r="Z11" s="72" t="s">
        <v>7</v>
      </c>
      <c r="AA11" s="72" t="s">
        <v>8</v>
      </c>
      <c r="AB11" s="72" t="s">
        <v>9</v>
      </c>
      <c r="AC11" s="72" t="s">
        <v>10</v>
      </c>
      <c r="AD11" s="72" t="s">
        <v>11</v>
      </c>
      <c r="AE11" s="72" t="s">
        <v>12</v>
      </c>
      <c r="AF11" s="72" t="s">
        <v>13</v>
      </c>
      <c r="AG11" s="72" t="s">
        <v>14</v>
      </c>
      <c r="AH11" s="72" t="s">
        <v>15</v>
      </c>
      <c r="AI11" s="72" t="s">
        <v>16</v>
      </c>
      <c r="AJ11" s="72" t="s">
        <v>17</v>
      </c>
      <c r="AK11" s="72" t="s">
        <v>18</v>
      </c>
      <c r="AL11" s="72" t="s">
        <v>19</v>
      </c>
      <c r="AM11" s="72" t="s">
        <v>7</v>
      </c>
      <c r="AN11" s="72" t="s">
        <v>8</v>
      </c>
      <c r="AO11" s="72" t="s">
        <v>9</v>
      </c>
      <c r="AP11" s="72" t="s">
        <v>10</v>
      </c>
      <c r="AQ11" s="72" t="s">
        <v>11</v>
      </c>
      <c r="AR11" s="72" t="s">
        <v>12</v>
      </c>
      <c r="AS11" s="72" t="s">
        <v>13</v>
      </c>
      <c r="AT11" s="72" t="s">
        <v>14</v>
      </c>
      <c r="AU11" s="72" t="s">
        <v>15</v>
      </c>
      <c r="AV11" s="72" t="s">
        <v>16</v>
      </c>
      <c r="AW11" s="72" t="s">
        <v>17</v>
      </c>
      <c r="AX11" s="72" t="s">
        <v>18</v>
      </c>
      <c r="AY11" s="72" t="s">
        <v>19</v>
      </c>
    </row>
    <row r="12" spans="1:51" s="82" customFormat="1" ht="15.75" thickBot="1">
      <c r="A12" s="1" t="s">
        <v>102</v>
      </c>
      <c r="B12" s="75" t="s">
        <v>103</v>
      </c>
      <c r="C12" s="75"/>
      <c r="D12" s="75"/>
      <c r="E12">
        <f>VLOOKUP($B12,'[2]NUM2'!$G$2:$P$156,2,FALSE)</f>
        <v>0</v>
      </c>
      <c r="F12">
        <f>VLOOKUP($B12,'[2]NUM2'!$G$2:$P$156,3,FALSE)</f>
        <v>0</v>
      </c>
      <c r="G12">
        <f>VLOOKUP($B12,'[2]NUM2'!$G$2:$P$156,4,FALSE)</f>
        <v>0</v>
      </c>
      <c r="H12">
        <f>VLOOKUP($B12,'[2]NUM2'!$G$2:$P$156,5,FALSE)</f>
        <v>1</v>
      </c>
      <c r="I12">
        <f>VLOOKUP($B12,'[2]NUM2'!$G$2:$P$156,6,FALSE)</f>
        <v>2</v>
      </c>
      <c r="J12">
        <f>VLOOKUP($B12,'[2]NUM2'!$G$2:$P$156,7,FALSE)</f>
        <v>0</v>
      </c>
      <c r="K12">
        <f>VLOOKUP($B12,'[2]NUM2'!$G$2:$P$156,8,FALSE)</f>
        <v>0</v>
      </c>
      <c r="L12" s="65">
        <f>VLOOKUP($B12,'[2]NUM2'!$G$2:$P$156,9,FALSE)</f>
        <v>0</v>
      </c>
      <c r="M12" s="65">
        <f>VLOOKUP($B12,'[2]NUM2'!$G$2:$P$156,10,FALSE)</f>
        <v>0</v>
      </c>
      <c r="N12" s="65"/>
      <c r="O12" s="65"/>
      <c r="P12" s="65"/>
      <c r="Q12" s="7">
        <f>SUM(E12:P12)</f>
        <v>3</v>
      </c>
      <c r="R12" s="5"/>
      <c r="S12" s="19">
        <v>70</v>
      </c>
      <c r="T12" s="51">
        <f>+S12+(Z12+AA12+AB12)-(AM12+AN12+AO12)</f>
        <v>72</v>
      </c>
      <c r="U12" s="60">
        <f>VLOOKUP($B12,'[2]DEN2'!$G$2:$I$157,2,FALSE)</f>
        <v>48</v>
      </c>
      <c r="V12" s="62">
        <f>+U12+(AF12+AG12)-(AS12+AT12)</f>
        <v>48</v>
      </c>
      <c r="W12" s="62"/>
      <c r="X12" s="8"/>
      <c r="Y12" s="6"/>
      <c r="Z12">
        <f>VLOOKUP($B12,'[2]ACT DEN2'!$G$2:$P$136,2,FALSE)</f>
        <v>0</v>
      </c>
      <c r="AA12">
        <f>VLOOKUP($B12,'[2]ACT DEN2'!$G$2:$P$136,3,FALSE)</f>
        <v>0</v>
      </c>
      <c r="AB12">
        <f>VLOOKUP($B12,'[2]ACT DEN2'!$G$2:$P$136,4,FALSE)</f>
        <v>2</v>
      </c>
      <c r="AC12">
        <f>VLOOKUP($B12,'[2]ACT DEN2'!$G$2:$P$136,5,FALSE)</f>
        <v>0</v>
      </c>
      <c r="AD12">
        <f>VLOOKUP($B12,'[2]ACT DEN2'!$G$2:$P$136,6,FALSE)</f>
        <v>0</v>
      </c>
      <c r="AE12">
        <f>VLOOKUP($B12,'[2]ACT DEN2'!$G$2:$P$136,7,FALSE)</f>
        <v>1</v>
      </c>
      <c r="AF12">
        <f>VLOOKUP($B12,'[2]ACT DEN2'!$G$2:$P$136,8,FALSE)</f>
        <v>0</v>
      </c>
      <c r="AG12">
        <f>VLOOKUP($B12,'[2]ACT DEN2'!$G$2:$P$136,9,FALSE)</f>
        <v>0</v>
      </c>
      <c r="AH12" s="2">
        <f>VLOOKUP($B12,'[2]ACT DEN2'!$G$2:$P$136,10,FALSE)</f>
        <v>0</v>
      </c>
      <c r="AI12" s="9"/>
      <c r="AJ12" s="2"/>
      <c r="AK12" s="2"/>
      <c r="AL12" s="7">
        <f>SUM(Z12:AK12)</f>
        <v>3</v>
      </c>
      <c r="AM12"/>
      <c r="AN12"/>
      <c r="AO12"/>
      <c r="AP12"/>
      <c r="AQ12"/>
      <c r="AR12"/>
      <c r="AS12"/>
      <c r="AT12" s="2"/>
      <c r="AU12" s="2"/>
      <c r="AV12" s="2"/>
      <c r="AW12" s="2"/>
      <c r="AX12" s="2"/>
      <c r="AY12" s="7">
        <f>SUM(AM12:AX12)</f>
        <v>0</v>
      </c>
    </row>
    <row r="13" spans="1:51" s="82" customFormat="1" ht="15.75" thickBot="1">
      <c r="A13" s="1" t="s">
        <v>102</v>
      </c>
      <c r="B13" s="75" t="s">
        <v>104</v>
      </c>
      <c r="C13" s="75"/>
      <c r="D13" s="75"/>
      <c r="E13">
        <f>VLOOKUP($B13,'[2]NUM2'!$G$2:$P$156,2,FALSE)</f>
        <v>0</v>
      </c>
      <c r="F13">
        <f>VLOOKUP($B13,'[2]NUM2'!$G$2:$P$156,3,FALSE)</f>
        <v>0</v>
      </c>
      <c r="G13">
        <f>VLOOKUP($B13,'[2]NUM2'!$G$2:$P$156,4,FALSE)</f>
        <v>0</v>
      </c>
      <c r="H13">
        <f>VLOOKUP($B13,'[2]NUM2'!$G$2:$P$156,5,FALSE)</f>
        <v>0</v>
      </c>
      <c r="I13">
        <f>VLOOKUP($B13,'[2]NUM2'!$G$2:$P$156,6,FALSE)</f>
        <v>0</v>
      </c>
      <c r="J13">
        <f>VLOOKUP($B13,'[2]NUM2'!$G$2:$P$156,7,FALSE)</f>
        <v>0</v>
      </c>
      <c r="K13">
        <f>VLOOKUP($B13,'[2]NUM2'!$G$2:$P$156,8,FALSE)</f>
        <v>0</v>
      </c>
      <c r="L13" s="65">
        <f>VLOOKUP($B13,'[2]NUM2'!$G$2:$P$156,9,FALSE)</f>
        <v>0</v>
      </c>
      <c r="M13" s="65">
        <f>VLOOKUP($B13,'[2]NUM2'!$G$2:$P$156,10,FALSE)</f>
        <v>0</v>
      </c>
      <c r="N13" s="65"/>
      <c r="O13" s="65"/>
      <c r="P13" s="65"/>
      <c r="Q13" s="7">
        <f>SUM(E13:P13)</f>
        <v>0</v>
      </c>
      <c r="R13" s="5"/>
      <c r="S13" s="19">
        <v>37</v>
      </c>
      <c r="T13" s="51">
        <f>+S13+(Z13+AA13+AB13)-(AM13+AN13+AO13)</f>
        <v>37</v>
      </c>
      <c r="U13" s="60">
        <f>VLOOKUP($B13,'[2]DEN2'!$G$2:$I$157,2,FALSE)</f>
        <v>39</v>
      </c>
      <c r="V13" s="62">
        <f aca="true" t="shared" si="0" ref="V13:V20">+U13+(AF13+AG13)-(AS13+AT13)</f>
        <v>41</v>
      </c>
      <c r="W13" s="62"/>
      <c r="X13" s="8"/>
      <c r="Y13" s="6"/>
      <c r="Z13">
        <f>VLOOKUP($B13,'[2]ACT DEN2'!$G$2:$P$136,2,FALSE)</f>
        <v>0</v>
      </c>
      <c r="AA13">
        <f>VLOOKUP($B13,'[2]ACT DEN2'!$G$2:$P$136,3,FALSE)</f>
        <v>0</v>
      </c>
      <c r="AB13">
        <f>VLOOKUP($B13,'[2]ACT DEN2'!$G$2:$P$136,4,FALSE)</f>
        <v>0</v>
      </c>
      <c r="AC13">
        <f>VLOOKUP($B13,'[2]ACT DEN2'!$G$2:$P$136,5,FALSE)</f>
        <v>0</v>
      </c>
      <c r="AD13">
        <f>VLOOKUP($B13,'[2]ACT DEN2'!$G$2:$P$136,6,FALSE)</f>
        <v>0</v>
      </c>
      <c r="AE13">
        <f>VLOOKUP($B13,'[2]ACT DEN2'!$G$2:$P$136,7,FALSE)</f>
        <v>0</v>
      </c>
      <c r="AF13">
        <f>VLOOKUP($B13,'[2]ACT DEN2'!$G$2:$P$136,8,FALSE)</f>
        <v>1</v>
      </c>
      <c r="AG13">
        <f>VLOOKUP($B13,'[2]ACT DEN2'!$G$2:$P$136,9,FALSE)</f>
        <v>1</v>
      </c>
      <c r="AH13" s="2">
        <f>VLOOKUP($B13,'[2]ACT DEN2'!$G$2:$P$136,10,FALSE)</f>
        <v>0</v>
      </c>
      <c r="AI13" s="9"/>
      <c r="AJ13" s="2"/>
      <c r="AK13" s="2"/>
      <c r="AL13" s="7">
        <f aca="true" t="shared" si="1" ref="AL13:AL21">SUM(Z13:AK13)</f>
        <v>2</v>
      </c>
      <c r="AM13">
        <f>VLOOKUP($B13,'[2]ACT DEN2'!$Z$2:$AI$115,2,FALSE)</f>
        <v>0</v>
      </c>
      <c r="AN13">
        <f>VLOOKUP($B13,'[2]ACT DEN2'!$Z$2:$AI$115,3,FALSE)</f>
        <v>0</v>
      </c>
      <c r="AO13">
        <f>VLOOKUP($B13,'[2]ACT DEN2'!$Z$2:$AI$115,4,FALSE)</f>
        <v>0</v>
      </c>
      <c r="AP13">
        <f>VLOOKUP($B13,'[2]ACT DEN2'!$Z$2:$AI$115,5,FALSE)</f>
        <v>0</v>
      </c>
      <c r="AQ13">
        <f>VLOOKUP($B13,'[2]ACT DEN2'!$Z$2:$AI$115,6,FALSE)</f>
        <v>0</v>
      </c>
      <c r="AR13">
        <f>VLOOKUP($B13,'[2]ACT DEN2'!$Z$2:$AI$115,7,FALSE)</f>
        <v>0</v>
      </c>
      <c r="AS13">
        <f>VLOOKUP($B13,'[2]ACT DEN2'!$Z$2:$AI$115,8,FALSE)</f>
        <v>0</v>
      </c>
      <c r="AT13" s="2">
        <f>VLOOKUP($B13,'[2]ACT DEN2'!$Z$2:$AI$115,9,FALSE)</f>
        <v>0</v>
      </c>
      <c r="AU13" s="2">
        <f>VLOOKUP($B13,'[2]ACT DEN2'!$Z$2:$AI$115,10,FALSE)</f>
        <v>0</v>
      </c>
      <c r="AV13" s="2"/>
      <c r="AW13" s="2"/>
      <c r="AX13" s="2"/>
      <c r="AY13" s="7">
        <f aca="true" t="shared" si="2" ref="AY13:AY21">SUM(AM13:AX13)</f>
        <v>0</v>
      </c>
    </row>
    <row r="14" spans="1:51" s="82" customFormat="1" ht="15.75" thickBot="1">
      <c r="A14" s="1" t="s">
        <v>102</v>
      </c>
      <c r="B14" s="75" t="s">
        <v>105</v>
      </c>
      <c r="C14" s="75"/>
      <c r="D14" s="75"/>
      <c r="E14">
        <f>VLOOKUP($B14,'[2]NUM2'!$G$2:$P$156,2,FALSE)</f>
        <v>0</v>
      </c>
      <c r="F14">
        <f>VLOOKUP($B14,'[2]NUM2'!$G$2:$P$156,3,FALSE)</f>
        <v>0</v>
      </c>
      <c r="G14">
        <f>VLOOKUP($B14,'[2]NUM2'!$G$2:$P$156,4,FALSE)</f>
        <v>0</v>
      </c>
      <c r="H14">
        <f>VLOOKUP($B14,'[2]NUM2'!$G$2:$P$156,5,FALSE)</f>
        <v>0</v>
      </c>
      <c r="I14">
        <f>VLOOKUP($B14,'[2]NUM2'!$G$2:$P$156,6,FALSE)</f>
        <v>1</v>
      </c>
      <c r="J14">
        <f>VLOOKUP($B14,'[2]NUM2'!$G$2:$P$156,7,FALSE)</f>
        <v>0</v>
      </c>
      <c r="K14">
        <f>VLOOKUP($B14,'[2]NUM2'!$G$2:$P$156,8,FALSE)</f>
        <v>0</v>
      </c>
      <c r="L14" s="65">
        <f>VLOOKUP($B14,'[2]NUM2'!$G$2:$P$156,9,FALSE)</f>
        <v>0</v>
      </c>
      <c r="M14" s="65">
        <f>VLOOKUP($B14,'[2]NUM2'!$G$2:$P$156,10,FALSE)</f>
        <v>0</v>
      </c>
      <c r="N14" s="65"/>
      <c r="O14" s="65"/>
      <c r="P14" s="65"/>
      <c r="Q14" s="7">
        <f>SUM(E14:P14)</f>
        <v>1</v>
      </c>
      <c r="R14" s="5"/>
      <c r="S14" s="19">
        <v>21</v>
      </c>
      <c r="T14" s="51">
        <f>+S14+(Z14+AA14+AB14)-(AM14+AN14+AO14)</f>
        <v>21</v>
      </c>
      <c r="U14" s="60">
        <f>VLOOKUP($B14,'[2]DEN2'!$G$2:$I$157,2,FALSE)</f>
        <v>23</v>
      </c>
      <c r="V14" s="62">
        <f t="shared" si="0"/>
        <v>23</v>
      </c>
      <c r="W14" s="62"/>
      <c r="X14" s="8"/>
      <c r="Y14" s="6"/>
      <c r="Z14">
        <f>VLOOKUP($B14,'[2]ACT DEN2'!$G$2:$P$136,2,FALSE)</f>
        <v>0</v>
      </c>
      <c r="AA14">
        <f>VLOOKUP($B14,'[2]ACT DEN2'!$G$2:$P$136,3,FALSE)</f>
        <v>0</v>
      </c>
      <c r="AB14">
        <f>VLOOKUP($B14,'[2]ACT DEN2'!$G$2:$P$136,4,FALSE)</f>
        <v>0</v>
      </c>
      <c r="AC14">
        <f>VLOOKUP($B14,'[2]ACT DEN2'!$G$2:$P$136,5,FALSE)</f>
        <v>0</v>
      </c>
      <c r="AD14">
        <f>VLOOKUP($B14,'[2]ACT DEN2'!$G$2:$P$136,6,FALSE)</f>
        <v>1</v>
      </c>
      <c r="AE14">
        <f>VLOOKUP($B14,'[2]ACT DEN2'!$G$2:$P$136,7,FALSE)</f>
        <v>0</v>
      </c>
      <c r="AF14">
        <f>VLOOKUP($B14,'[2]ACT DEN2'!$G$2:$P$136,8,FALSE)</f>
        <v>0</v>
      </c>
      <c r="AG14">
        <f>VLOOKUP($B14,'[2]ACT DEN2'!$G$2:$P$136,9,FALSE)</f>
        <v>0</v>
      </c>
      <c r="AH14" s="2">
        <f>VLOOKUP($B14,'[2]ACT DEN2'!$G$2:$P$136,10,FALSE)</f>
        <v>0</v>
      </c>
      <c r="AI14" s="9"/>
      <c r="AJ14" s="2"/>
      <c r="AK14" s="2"/>
      <c r="AL14" s="7">
        <f t="shared" si="1"/>
        <v>1</v>
      </c>
      <c r="AM14">
        <f>VLOOKUP($B14,'[2]ACT DEN2'!$Z$2:$AI$115,2,FALSE)</f>
        <v>0</v>
      </c>
      <c r="AN14">
        <f>VLOOKUP($B14,'[2]ACT DEN2'!$Z$2:$AI$115,3,FALSE)</f>
        <v>0</v>
      </c>
      <c r="AO14">
        <f>VLOOKUP($B14,'[2]ACT DEN2'!$Z$2:$AI$115,4,FALSE)</f>
        <v>0</v>
      </c>
      <c r="AP14">
        <f>VLOOKUP($B14,'[2]ACT DEN2'!$Z$2:$AI$115,5,FALSE)</f>
        <v>1</v>
      </c>
      <c r="AQ14">
        <f>VLOOKUP($B14,'[2]ACT DEN2'!$Z$2:$AI$115,6,FALSE)</f>
        <v>0</v>
      </c>
      <c r="AR14">
        <f>VLOOKUP($B14,'[2]ACT DEN2'!$Z$2:$AI$115,7,FALSE)</f>
        <v>0</v>
      </c>
      <c r="AS14">
        <f>VLOOKUP($B14,'[2]ACT DEN2'!$Z$2:$AI$115,8,FALSE)</f>
        <v>0</v>
      </c>
      <c r="AT14" s="2">
        <f>VLOOKUP($B14,'[2]ACT DEN2'!$Z$2:$AI$115,9,FALSE)</f>
        <v>0</v>
      </c>
      <c r="AU14" s="2">
        <f>VLOOKUP($B14,'[2]ACT DEN2'!$Z$2:$AI$115,10,FALSE)</f>
        <v>0</v>
      </c>
      <c r="AV14" s="2"/>
      <c r="AW14" s="2"/>
      <c r="AX14" s="2"/>
      <c r="AY14" s="7">
        <f t="shared" si="2"/>
        <v>1</v>
      </c>
    </row>
    <row r="15" spans="1:51" s="82" customFormat="1" ht="15.75" thickBot="1">
      <c r="A15" s="1" t="s">
        <v>102</v>
      </c>
      <c r="B15" s="75" t="s">
        <v>106</v>
      </c>
      <c r="C15" s="75"/>
      <c r="D15" s="75"/>
      <c r="E15">
        <f>VLOOKUP($B15,'[2]NUM2'!$G$2:$P$156,2,FALSE)</f>
        <v>0</v>
      </c>
      <c r="F15">
        <f>VLOOKUP($B15,'[2]NUM2'!$G$2:$P$156,3,FALSE)</f>
        <v>0</v>
      </c>
      <c r="G15">
        <f>VLOOKUP($B15,'[2]NUM2'!$G$2:$P$156,4,FALSE)</f>
        <v>0</v>
      </c>
      <c r="H15">
        <f>VLOOKUP($B15,'[2]NUM2'!$G$2:$P$156,5,FALSE)</f>
        <v>0</v>
      </c>
      <c r="I15">
        <f>VLOOKUP($B15,'[2]NUM2'!$G$2:$P$156,6,FALSE)</f>
        <v>0</v>
      </c>
      <c r="J15">
        <f>VLOOKUP($B15,'[2]NUM2'!$G$2:$P$156,7,FALSE)</f>
        <v>0</v>
      </c>
      <c r="K15">
        <f>VLOOKUP($B15,'[2]NUM2'!$G$2:$P$156,8,FALSE)</f>
        <v>1</v>
      </c>
      <c r="L15" s="65">
        <f>VLOOKUP($B15,'[2]NUM2'!$G$2:$P$156,9,FALSE)</f>
        <v>1</v>
      </c>
      <c r="M15" s="65">
        <f>VLOOKUP($B15,'[2]NUM2'!$G$2:$P$156,10,FALSE)</f>
        <v>1</v>
      </c>
      <c r="N15" s="65"/>
      <c r="O15" s="65"/>
      <c r="P15" s="65"/>
      <c r="Q15" s="7">
        <f>SUM(E15:P15)</f>
        <v>3</v>
      </c>
      <c r="R15" s="5"/>
      <c r="S15" s="19">
        <v>28</v>
      </c>
      <c r="T15" s="51">
        <f>+S15+(Z15+AA15+AB15)-(AM15+AN15+AO15)</f>
        <v>28</v>
      </c>
      <c r="U15" s="60">
        <f>VLOOKUP($B15,'[2]DEN2'!$G$2:$I$157,2,FALSE)</f>
        <v>33</v>
      </c>
      <c r="V15" s="62">
        <f>+U15+(AF15+AG15)-(AS15+AT15)</f>
        <v>33</v>
      </c>
      <c r="W15" s="62"/>
      <c r="X15" s="8"/>
      <c r="Y15" s="6"/>
      <c r="Z15">
        <f>VLOOKUP($B15,'[2]ACT DEN2'!$G$2:$P$136,2,FALSE)</f>
        <v>0</v>
      </c>
      <c r="AA15">
        <f>VLOOKUP($B15,'[2]ACT DEN2'!$G$2:$P$136,3,FALSE)</f>
        <v>0</v>
      </c>
      <c r="AB15">
        <f>VLOOKUP($B15,'[2]ACT DEN2'!$G$2:$P$136,4,FALSE)</f>
        <v>0</v>
      </c>
      <c r="AC15">
        <f>VLOOKUP($B15,'[2]ACT DEN2'!$G$2:$P$136,5,FALSE)</f>
        <v>2</v>
      </c>
      <c r="AD15">
        <f>VLOOKUP($B15,'[2]ACT DEN2'!$G$2:$P$136,6,FALSE)</f>
        <v>0</v>
      </c>
      <c r="AE15">
        <f>VLOOKUP($B15,'[2]ACT DEN2'!$G$2:$P$136,7,FALSE)</f>
        <v>3</v>
      </c>
      <c r="AF15">
        <f>VLOOKUP($B15,'[2]ACT DEN2'!$G$2:$P$136,8,FALSE)</f>
        <v>0</v>
      </c>
      <c r="AG15">
        <f>VLOOKUP($B15,'[2]ACT DEN2'!$G$2:$P$136,9,FALSE)</f>
        <v>0</v>
      </c>
      <c r="AH15" s="2">
        <f>VLOOKUP($B15,'[2]ACT DEN2'!$G$2:$P$136,10,FALSE)</f>
        <v>0</v>
      </c>
      <c r="AI15" s="9"/>
      <c r="AJ15" s="2"/>
      <c r="AK15" s="2"/>
      <c r="AL15" s="7">
        <f t="shared" si="1"/>
        <v>5</v>
      </c>
      <c r="AM15">
        <f>VLOOKUP($B15,'[2]ACT DEN2'!$Z$2:$AI$115,2,FALSE)</f>
        <v>0</v>
      </c>
      <c r="AN15">
        <f>VLOOKUP($B15,'[2]ACT DEN2'!$Z$2:$AI$115,3,FALSE)</f>
        <v>0</v>
      </c>
      <c r="AO15">
        <f>VLOOKUP($B15,'[2]ACT DEN2'!$Z$2:$AI$115,4,FALSE)</f>
        <v>0</v>
      </c>
      <c r="AP15">
        <f>VLOOKUP($B15,'[2]ACT DEN2'!$Z$2:$AI$115,5,FALSE)</f>
        <v>0</v>
      </c>
      <c r="AQ15">
        <f>VLOOKUP($B15,'[2]ACT DEN2'!$Z$2:$AI$115,6,FALSE)</f>
        <v>0</v>
      </c>
      <c r="AR15">
        <f>VLOOKUP($B15,'[2]ACT DEN2'!$Z$2:$AI$115,7,FALSE)</f>
        <v>0</v>
      </c>
      <c r="AS15">
        <f>VLOOKUP($B15,'[2]ACT DEN2'!$Z$2:$AI$115,8,FALSE)</f>
        <v>0</v>
      </c>
      <c r="AT15" s="2">
        <f>VLOOKUP($B15,'[2]ACT DEN2'!$Z$2:$AI$115,9,FALSE)</f>
        <v>0</v>
      </c>
      <c r="AU15" s="2">
        <f>VLOOKUP($B15,'[2]ACT DEN2'!$Z$2:$AI$115,10,FALSE)</f>
        <v>0</v>
      </c>
      <c r="AV15" s="2"/>
      <c r="AW15" s="2"/>
      <c r="AX15" s="2"/>
      <c r="AY15" s="7">
        <f t="shared" si="2"/>
        <v>0</v>
      </c>
    </row>
    <row r="16" spans="1:51" s="82" customFormat="1" ht="13.5" thickBot="1">
      <c r="A16" s="148" t="s">
        <v>112</v>
      </c>
      <c r="B16" s="149"/>
      <c r="C16" s="45">
        <f>+D16/'Meta Corte Muni'!H46</f>
        <v>0.1094721565389283</v>
      </c>
      <c r="D16" s="20">
        <f>+Q16/R16</f>
        <v>0.021806853582554516</v>
      </c>
      <c r="E16" s="84">
        <f>SUM(E12:E15)</f>
        <v>0</v>
      </c>
      <c r="F16" s="84">
        <f aca="true" t="shared" si="3" ref="F16:P16">SUM(F12:F15)</f>
        <v>0</v>
      </c>
      <c r="G16" s="84">
        <f t="shared" si="3"/>
        <v>0</v>
      </c>
      <c r="H16" s="84">
        <f t="shared" si="3"/>
        <v>1</v>
      </c>
      <c r="I16" s="84">
        <f t="shared" si="3"/>
        <v>3</v>
      </c>
      <c r="J16" s="84">
        <f t="shared" si="3"/>
        <v>0</v>
      </c>
      <c r="K16" s="84">
        <f t="shared" si="3"/>
        <v>1</v>
      </c>
      <c r="L16" s="84">
        <f t="shared" si="3"/>
        <v>1</v>
      </c>
      <c r="M16" s="84">
        <f t="shared" si="3"/>
        <v>1</v>
      </c>
      <c r="N16" s="84">
        <f t="shared" si="3"/>
        <v>0</v>
      </c>
      <c r="O16" s="84">
        <f t="shared" si="3"/>
        <v>0</v>
      </c>
      <c r="P16" s="84">
        <f t="shared" si="3"/>
        <v>0</v>
      </c>
      <c r="Q16" s="84">
        <f>SUM(Q12:Q15)</f>
        <v>7</v>
      </c>
      <c r="R16" s="16">
        <f>+Y16-V16</f>
        <v>321</v>
      </c>
      <c r="S16" s="15">
        <f aca="true" t="shared" si="4" ref="S16:X16">SUM(S12:S15)</f>
        <v>156</v>
      </c>
      <c r="T16" s="15">
        <f t="shared" si="4"/>
        <v>158</v>
      </c>
      <c r="U16" s="61">
        <f t="shared" si="4"/>
        <v>143</v>
      </c>
      <c r="V16" s="14">
        <f t="shared" si="4"/>
        <v>145</v>
      </c>
      <c r="W16" s="61">
        <f t="shared" si="4"/>
        <v>0</v>
      </c>
      <c r="X16" s="61">
        <f t="shared" si="4"/>
        <v>0</v>
      </c>
      <c r="Y16" s="17">
        <v>466</v>
      </c>
      <c r="Z16" s="14">
        <f aca="true" t="shared" si="5" ref="Z16:AK16">SUM(Z12:Z15)</f>
        <v>0</v>
      </c>
      <c r="AA16" s="14">
        <f t="shared" si="5"/>
        <v>0</v>
      </c>
      <c r="AB16" s="14">
        <f t="shared" si="5"/>
        <v>2</v>
      </c>
      <c r="AC16" s="14">
        <f t="shared" si="5"/>
        <v>2</v>
      </c>
      <c r="AD16" s="14">
        <f t="shared" si="5"/>
        <v>1</v>
      </c>
      <c r="AE16" s="14">
        <f t="shared" si="5"/>
        <v>4</v>
      </c>
      <c r="AF16" s="14">
        <f t="shared" si="5"/>
        <v>1</v>
      </c>
      <c r="AG16" s="14">
        <f t="shared" si="5"/>
        <v>1</v>
      </c>
      <c r="AH16" s="14">
        <f t="shared" si="5"/>
        <v>0</v>
      </c>
      <c r="AI16" s="14">
        <f t="shared" si="5"/>
        <v>0</v>
      </c>
      <c r="AJ16" s="14">
        <f t="shared" si="5"/>
        <v>0</v>
      </c>
      <c r="AK16" s="14">
        <f t="shared" si="5"/>
        <v>0</v>
      </c>
      <c r="AL16" s="14">
        <f t="shared" si="1"/>
        <v>11</v>
      </c>
      <c r="AM16" s="14">
        <f aca="true" t="shared" si="6" ref="AM16:AX16">SUM(AM12:AM15)</f>
        <v>0</v>
      </c>
      <c r="AN16" s="14">
        <f t="shared" si="6"/>
        <v>0</v>
      </c>
      <c r="AO16" s="14">
        <f t="shared" si="6"/>
        <v>0</v>
      </c>
      <c r="AP16" s="14">
        <f t="shared" si="6"/>
        <v>1</v>
      </c>
      <c r="AQ16" s="14">
        <f t="shared" si="6"/>
        <v>0</v>
      </c>
      <c r="AR16" s="14">
        <f t="shared" si="6"/>
        <v>0</v>
      </c>
      <c r="AS16" s="14">
        <f t="shared" si="6"/>
        <v>0</v>
      </c>
      <c r="AT16" s="14">
        <f t="shared" si="6"/>
        <v>0</v>
      </c>
      <c r="AU16" s="14">
        <f t="shared" si="6"/>
        <v>0</v>
      </c>
      <c r="AV16" s="14">
        <f t="shared" si="6"/>
        <v>0</v>
      </c>
      <c r="AW16" s="14">
        <f t="shared" si="6"/>
        <v>0</v>
      </c>
      <c r="AX16" s="14">
        <f t="shared" si="6"/>
        <v>0</v>
      </c>
      <c r="AY16" s="14">
        <f t="shared" si="2"/>
        <v>1</v>
      </c>
    </row>
    <row r="17" spans="1:51" s="82" customFormat="1" ht="15.75" thickBot="1">
      <c r="A17" s="1" t="s">
        <v>107</v>
      </c>
      <c r="B17" s="75" t="s">
        <v>108</v>
      </c>
      <c r="C17" s="75"/>
      <c r="D17" s="75"/>
      <c r="E17">
        <f>VLOOKUP($B17,'[2]NUM2'!$G$2:$P$156,2,FALSE)</f>
        <v>0</v>
      </c>
      <c r="F17">
        <f>VLOOKUP($B17,'[2]NUM2'!$G$2:$P$156,3,FALSE)</f>
        <v>0</v>
      </c>
      <c r="G17">
        <f>VLOOKUP($B17,'[2]NUM2'!$G$2:$P$156,4,FALSE)</f>
        <v>0</v>
      </c>
      <c r="H17">
        <f>VLOOKUP($B17,'[2]NUM2'!$G$2:$P$156,5,FALSE)</f>
        <v>0</v>
      </c>
      <c r="I17">
        <f>VLOOKUP($B17,'[2]NUM2'!$G$2:$P$156,6,FALSE)</f>
        <v>0</v>
      </c>
      <c r="J17">
        <f>VLOOKUP($B17,'[2]NUM2'!$G$2:$P$156,7,FALSE)</f>
        <v>0</v>
      </c>
      <c r="K17">
        <f>VLOOKUP($B17,'[2]NUM2'!$G$2:$P$156,8,FALSE)</f>
        <v>2</v>
      </c>
      <c r="L17" s="65">
        <f>VLOOKUP($B17,'[2]NUM2'!$G$2:$P$156,9,FALSE)</f>
        <v>14</v>
      </c>
      <c r="M17" s="65">
        <f>VLOOKUP($B17,'[2]NUM2'!$G$2:$P$156,10,FALSE)</f>
        <v>4</v>
      </c>
      <c r="N17" s="65"/>
      <c r="O17" s="65"/>
      <c r="P17" s="65"/>
      <c r="Q17" s="7">
        <f>SUM(E17:P17)</f>
        <v>20</v>
      </c>
      <c r="R17" s="5"/>
      <c r="S17" s="19">
        <v>127</v>
      </c>
      <c r="T17" s="51">
        <f>+S17+(Z17+AA17+AB17)-(AM17+AN17+AO17)</f>
        <v>127</v>
      </c>
      <c r="U17" s="60">
        <f>VLOOKUP($B17,'[2]DEN2'!$G$2:$I$157,2,FALSE)</f>
        <v>126</v>
      </c>
      <c r="V17" s="62">
        <f t="shared" si="0"/>
        <v>129</v>
      </c>
      <c r="W17" s="62"/>
      <c r="X17" s="8"/>
      <c r="Y17" s="6"/>
      <c r="Z17">
        <f>VLOOKUP($B17,'[2]ACT DEN2'!$G$2:$P$136,2,FALSE)</f>
        <v>0</v>
      </c>
      <c r="AA17">
        <f>VLOOKUP($B17,'[2]ACT DEN2'!$G$2:$P$136,3,FALSE)</f>
        <v>0</v>
      </c>
      <c r="AB17">
        <f>VLOOKUP($B17,'[2]ACT DEN2'!$G$2:$P$136,4,FALSE)</f>
        <v>0</v>
      </c>
      <c r="AC17">
        <f>VLOOKUP($B17,'[2]ACT DEN2'!$G$2:$P$136,5,FALSE)</f>
        <v>0</v>
      </c>
      <c r="AD17">
        <f>VLOOKUP($B17,'[2]ACT DEN2'!$G$2:$P$136,6,FALSE)</f>
        <v>0</v>
      </c>
      <c r="AE17">
        <f>VLOOKUP($B17,'[2]ACT DEN2'!$G$2:$P$136,7,FALSE)</f>
        <v>4</v>
      </c>
      <c r="AF17">
        <f>VLOOKUP($B17,'[2]ACT DEN2'!$G$2:$P$136,8,FALSE)</f>
        <v>2</v>
      </c>
      <c r="AG17">
        <f>VLOOKUP($B17,'[2]ACT DEN2'!$G$2:$P$136,9,FALSE)</f>
        <v>1</v>
      </c>
      <c r="AH17" s="2">
        <f>VLOOKUP($B17,'[2]ACT DEN2'!$G$2:$P$136,10,FALSE)</f>
        <v>1</v>
      </c>
      <c r="AI17" s="9"/>
      <c r="AJ17" s="2"/>
      <c r="AK17" s="2"/>
      <c r="AL17" s="7">
        <f t="shared" si="1"/>
        <v>8</v>
      </c>
      <c r="AM17">
        <f>VLOOKUP($B17,'[2]ACT DEN2'!$Z$2:$AI$115,2,FALSE)</f>
        <v>0</v>
      </c>
      <c r="AN17">
        <f>VLOOKUP($B17,'[2]ACT DEN2'!$Z$2:$AI$115,3,FALSE)</f>
        <v>0</v>
      </c>
      <c r="AO17">
        <f>VLOOKUP($B17,'[2]ACT DEN2'!$Z$2:$AI$115,4,FALSE)</f>
        <v>0</v>
      </c>
      <c r="AP17">
        <f>VLOOKUP($B17,'[2]ACT DEN2'!$Z$2:$AI$115,5,FALSE)</f>
        <v>0</v>
      </c>
      <c r="AQ17">
        <f>VLOOKUP($B17,'[2]ACT DEN2'!$Z$2:$AI$115,6,FALSE)</f>
        <v>0</v>
      </c>
      <c r="AR17">
        <f>VLOOKUP($B17,'[2]ACT DEN2'!$Z$2:$AI$115,7,FALSE)</f>
        <v>0</v>
      </c>
      <c r="AS17">
        <f>VLOOKUP($B17,'[2]ACT DEN2'!$Z$2:$AI$115,8,FALSE)</f>
        <v>0</v>
      </c>
      <c r="AT17" s="2">
        <f>VLOOKUP($B17,'[2]ACT DEN2'!$Z$2:$AI$115,9,FALSE)</f>
        <v>0</v>
      </c>
      <c r="AU17" s="2">
        <f>VLOOKUP($B17,'[2]ACT DEN2'!$Z$2:$AI$115,10,FALSE)</f>
        <v>0</v>
      </c>
      <c r="AV17" s="2"/>
      <c r="AW17" s="2"/>
      <c r="AX17" s="2"/>
      <c r="AY17" s="7">
        <f t="shared" si="2"/>
        <v>0</v>
      </c>
    </row>
    <row r="18" spans="1:51" s="82" customFormat="1" ht="15.75" thickBot="1">
      <c r="A18" s="1" t="s">
        <v>107</v>
      </c>
      <c r="B18" s="75" t="s">
        <v>109</v>
      </c>
      <c r="C18" s="75"/>
      <c r="D18" s="75"/>
      <c r="E18">
        <f>VLOOKUP($B18,'[2]NUM2'!$G$2:$P$156,2,FALSE)</f>
        <v>0</v>
      </c>
      <c r="F18">
        <f>VLOOKUP($B18,'[2]NUM2'!$G$2:$P$156,3,FALSE)</f>
        <v>0</v>
      </c>
      <c r="G18">
        <f>VLOOKUP($B18,'[2]NUM2'!$G$2:$P$156,4,FALSE)</f>
        <v>0</v>
      </c>
      <c r="H18">
        <f>VLOOKUP($B18,'[2]NUM2'!$G$2:$P$156,5,FALSE)</f>
        <v>0</v>
      </c>
      <c r="I18">
        <f>VLOOKUP($B18,'[2]NUM2'!$G$2:$P$156,6,FALSE)</f>
        <v>0</v>
      </c>
      <c r="J18">
        <f>VLOOKUP($B18,'[2]NUM2'!$G$2:$P$156,7,FALSE)</f>
        <v>0</v>
      </c>
      <c r="K18">
        <f>VLOOKUP($B18,'[2]NUM2'!$G$2:$P$156,8,FALSE)</f>
        <v>1</v>
      </c>
      <c r="L18" s="65">
        <f>VLOOKUP($B18,'[2]NUM2'!$G$2:$P$156,9,FALSE)</f>
        <v>1</v>
      </c>
      <c r="M18" s="65">
        <f>VLOOKUP($B18,'[2]NUM2'!$G$2:$P$156,10,FALSE)</f>
        <v>0</v>
      </c>
      <c r="N18" s="65"/>
      <c r="O18" s="65"/>
      <c r="P18" s="65"/>
      <c r="Q18" s="7">
        <f>SUM(E18:P18)</f>
        <v>2</v>
      </c>
      <c r="R18" s="5"/>
      <c r="S18" s="19">
        <v>34</v>
      </c>
      <c r="T18" s="51">
        <f>+S18+(Z18+AA18+AB18)-(AM18+AN18+AO18)</f>
        <v>34</v>
      </c>
      <c r="U18" s="60">
        <f>VLOOKUP($B18,'[2]DEN2'!$G$2:$I$157,2,FALSE)</f>
        <v>36</v>
      </c>
      <c r="V18" s="62">
        <f t="shared" si="0"/>
        <v>37</v>
      </c>
      <c r="W18" s="62"/>
      <c r="X18" s="8"/>
      <c r="Y18" s="6"/>
      <c r="Z18">
        <f>VLOOKUP($B18,'[2]ACT DEN2'!$G$2:$P$136,2,FALSE)</f>
        <v>0</v>
      </c>
      <c r="AA18">
        <f>VLOOKUP($B18,'[2]ACT DEN2'!$G$2:$P$136,3,FALSE)</f>
        <v>0</v>
      </c>
      <c r="AB18">
        <f>VLOOKUP($B18,'[2]ACT DEN2'!$G$2:$P$136,4,FALSE)</f>
        <v>0</v>
      </c>
      <c r="AC18">
        <f>VLOOKUP($B18,'[2]ACT DEN2'!$G$2:$P$136,5,FALSE)</f>
        <v>0</v>
      </c>
      <c r="AD18">
        <f>VLOOKUP($B18,'[2]ACT DEN2'!$G$2:$P$136,6,FALSE)</f>
        <v>0</v>
      </c>
      <c r="AE18">
        <f>VLOOKUP($B18,'[2]ACT DEN2'!$G$2:$P$136,7,FALSE)</f>
        <v>0</v>
      </c>
      <c r="AF18">
        <f>VLOOKUP($B18,'[2]ACT DEN2'!$G$2:$P$136,8,FALSE)</f>
        <v>0</v>
      </c>
      <c r="AG18">
        <f>VLOOKUP($B18,'[2]ACT DEN2'!$G$2:$P$136,9,FALSE)</f>
        <v>1</v>
      </c>
      <c r="AH18" s="2">
        <f>VLOOKUP($B18,'[2]ACT DEN2'!$G$2:$P$136,10,FALSE)</f>
        <v>0</v>
      </c>
      <c r="AI18" s="9"/>
      <c r="AJ18" s="2"/>
      <c r="AK18" s="2"/>
      <c r="AL18" s="7">
        <f t="shared" si="1"/>
        <v>1</v>
      </c>
      <c r="AM18"/>
      <c r="AN18"/>
      <c r="AO18"/>
      <c r="AP18"/>
      <c r="AQ18"/>
      <c r="AR18"/>
      <c r="AS18"/>
      <c r="AT18" s="2"/>
      <c r="AU18" s="2"/>
      <c r="AV18" s="2"/>
      <c r="AW18" s="2"/>
      <c r="AX18" s="2"/>
      <c r="AY18" s="7">
        <f t="shared" si="2"/>
        <v>0</v>
      </c>
    </row>
    <row r="19" spans="1:51" s="82" customFormat="1" ht="15.75" thickBot="1">
      <c r="A19" s="1" t="s">
        <v>107</v>
      </c>
      <c r="B19" s="75" t="s">
        <v>110</v>
      </c>
      <c r="C19" s="75"/>
      <c r="D19" s="75"/>
      <c r="E19">
        <f>VLOOKUP($B19,'[2]NUM2'!$G$2:$P$156,2,FALSE)</f>
        <v>0</v>
      </c>
      <c r="F19">
        <f>VLOOKUP($B19,'[2]NUM2'!$G$2:$P$156,3,FALSE)</f>
        <v>0</v>
      </c>
      <c r="G19">
        <f>VLOOKUP($B19,'[2]NUM2'!$G$2:$P$156,4,FALSE)</f>
        <v>0</v>
      </c>
      <c r="H19">
        <f>VLOOKUP($B19,'[2]NUM2'!$G$2:$P$156,5,FALSE)</f>
        <v>0</v>
      </c>
      <c r="I19">
        <f>VLOOKUP($B19,'[2]NUM2'!$G$2:$P$156,6,FALSE)</f>
        <v>0</v>
      </c>
      <c r="J19">
        <f>VLOOKUP($B19,'[2]NUM2'!$G$2:$P$156,7,FALSE)</f>
        <v>0</v>
      </c>
      <c r="K19">
        <f>VLOOKUP($B19,'[2]NUM2'!$G$2:$P$156,8,FALSE)</f>
        <v>0</v>
      </c>
      <c r="L19" s="65">
        <f>VLOOKUP($B19,'[2]NUM2'!$G$2:$P$156,9,FALSE)</f>
        <v>0</v>
      </c>
      <c r="M19" s="65">
        <f>VLOOKUP($B19,'[2]NUM2'!$G$2:$P$156,10,FALSE)</f>
        <v>0</v>
      </c>
      <c r="N19" s="65"/>
      <c r="O19" s="65"/>
      <c r="P19" s="65"/>
      <c r="Q19" s="7">
        <f>SUM(E19:P19)</f>
        <v>0</v>
      </c>
      <c r="R19" s="5"/>
      <c r="S19" s="19">
        <v>26</v>
      </c>
      <c r="T19" s="51">
        <f>+S19+(Z19+AA19+AB19)-(AM19+AN19+AO19)</f>
        <v>26</v>
      </c>
      <c r="U19" s="60">
        <f>VLOOKUP($B19,'[2]DEN2'!$G$2:$I$157,2,FALSE)</f>
        <v>26</v>
      </c>
      <c r="V19" s="62">
        <f t="shared" si="0"/>
        <v>26</v>
      </c>
      <c r="W19" s="62"/>
      <c r="X19" s="8"/>
      <c r="Y19" s="6"/>
      <c r="Z19">
        <f>VLOOKUP($B19,'[2]ACT DEN2'!$G$2:$P$136,2,FALSE)</f>
        <v>0</v>
      </c>
      <c r="AA19">
        <f>VLOOKUP($B19,'[2]ACT DEN2'!$G$2:$P$136,3,FALSE)</f>
        <v>0</v>
      </c>
      <c r="AB19">
        <f>VLOOKUP($B19,'[2]ACT DEN2'!$G$2:$P$136,4,FALSE)</f>
        <v>0</v>
      </c>
      <c r="AC19">
        <f>VLOOKUP($B19,'[2]ACT DEN2'!$G$2:$P$136,5,FALSE)</f>
        <v>0</v>
      </c>
      <c r="AD19">
        <f>VLOOKUP($B19,'[2]ACT DEN2'!$G$2:$P$136,6,FALSE)</f>
        <v>0</v>
      </c>
      <c r="AE19">
        <f>VLOOKUP($B19,'[2]ACT DEN2'!$G$2:$P$136,7,FALSE)</f>
        <v>2</v>
      </c>
      <c r="AF19">
        <f>VLOOKUP($B19,'[2]ACT DEN2'!$G$2:$P$136,8,FALSE)</f>
        <v>0</v>
      </c>
      <c r="AG19">
        <f>VLOOKUP($B19,'[2]ACT DEN2'!$G$2:$P$136,9,FALSE)</f>
        <v>0</v>
      </c>
      <c r="AH19" s="2">
        <f>VLOOKUP($B19,'[2]ACT DEN2'!$G$2:$P$136,10,FALSE)</f>
        <v>0</v>
      </c>
      <c r="AI19" s="9"/>
      <c r="AJ19" s="2"/>
      <c r="AK19" s="2"/>
      <c r="AL19" s="7">
        <f t="shared" si="1"/>
        <v>2</v>
      </c>
      <c r="AM19"/>
      <c r="AN19"/>
      <c r="AO19"/>
      <c r="AP19"/>
      <c r="AQ19"/>
      <c r="AR19"/>
      <c r="AS19"/>
      <c r="AT19" s="2"/>
      <c r="AU19" s="2"/>
      <c r="AV19" s="2"/>
      <c r="AW19" s="2"/>
      <c r="AX19" s="2"/>
      <c r="AY19" s="7">
        <f t="shared" si="2"/>
        <v>0</v>
      </c>
    </row>
    <row r="20" spans="1:51" s="82" customFormat="1" ht="15.75" thickBot="1">
      <c r="A20" s="1" t="s">
        <v>107</v>
      </c>
      <c r="B20" s="75" t="s">
        <v>111</v>
      </c>
      <c r="C20" s="75"/>
      <c r="D20" s="75"/>
      <c r="E20">
        <f>VLOOKUP($B20,'[2]NUM2'!$G$2:$P$156,2,FALSE)</f>
        <v>0</v>
      </c>
      <c r="F20">
        <f>VLOOKUP($B20,'[2]NUM2'!$G$2:$P$156,3,FALSE)</f>
        <v>0</v>
      </c>
      <c r="G20">
        <f>VLOOKUP($B20,'[2]NUM2'!$G$2:$P$156,4,FALSE)</f>
        <v>0</v>
      </c>
      <c r="H20">
        <f>VLOOKUP($B20,'[2]NUM2'!$G$2:$P$156,5,FALSE)</f>
        <v>0</v>
      </c>
      <c r="I20">
        <f>VLOOKUP($B20,'[2]NUM2'!$G$2:$P$156,6,FALSE)</f>
        <v>0</v>
      </c>
      <c r="J20">
        <f>VLOOKUP($B20,'[2]NUM2'!$G$2:$P$156,7,FALSE)</f>
        <v>4</v>
      </c>
      <c r="K20">
        <f>VLOOKUP($B20,'[2]NUM2'!$G$2:$P$156,8,FALSE)</f>
        <v>0</v>
      </c>
      <c r="L20" s="65">
        <f>VLOOKUP($B20,'[2]NUM2'!$G$2:$P$156,9,FALSE)</f>
        <v>0</v>
      </c>
      <c r="M20" s="65">
        <f>VLOOKUP($B20,'[2]NUM2'!$G$2:$P$156,10,FALSE)</f>
        <v>2</v>
      </c>
      <c r="N20" s="65"/>
      <c r="O20" s="65"/>
      <c r="P20" s="65"/>
      <c r="Q20" s="7">
        <f>SUM(E20:P20)</f>
        <v>6</v>
      </c>
      <c r="R20" s="5"/>
      <c r="S20" s="19">
        <v>52</v>
      </c>
      <c r="T20" s="51">
        <f>+S20+(Z20+AA20+AB20)-(AM20+AN20+AO20)</f>
        <v>52</v>
      </c>
      <c r="U20" s="60">
        <f>VLOOKUP($B20,'[2]DEN2'!$G$2:$I$157,2,FALSE)</f>
        <v>50</v>
      </c>
      <c r="V20" s="62">
        <f t="shared" si="0"/>
        <v>52</v>
      </c>
      <c r="W20" s="62"/>
      <c r="X20" s="8"/>
      <c r="Y20" s="6"/>
      <c r="Z20">
        <f>VLOOKUP($B20,'[2]ACT DEN2'!$G$2:$P$136,2,FALSE)</f>
        <v>0</v>
      </c>
      <c r="AA20">
        <f>VLOOKUP($B20,'[2]ACT DEN2'!$G$2:$P$136,3,FALSE)</f>
        <v>0</v>
      </c>
      <c r="AB20">
        <f>VLOOKUP($B20,'[2]ACT DEN2'!$G$2:$P$136,4,FALSE)</f>
        <v>0</v>
      </c>
      <c r="AC20">
        <f>VLOOKUP($B20,'[2]ACT DEN2'!$G$2:$P$136,5,FALSE)</f>
        <v>0</v>
      </c>
      <c r="AD20">
        <f>VLOOKUP($B20,'[2]ACT DEN2'!$G$2:$P$136,6,FALSE)</f>
        <v>0</v>
      </c>
      <c r="AE20">
        <f>VLOOKUP($B20,'[2]ACT DEN2'!$G$2:$P$136,7,FALSE)</f>
        <v>0</v>
      </c>
      <c r="AF20">
        <f>VLOOKUP($B20,'[2]ACT DEN2'!$G$2:$P$136,8,FALSE)</f>
        <v>2</v>
      </c>
      <c r="AG20">
        <f>VLOOKUP($B20,'[2]ACT DEN2'!$G$2:$P$136,9,FALSE)</f>
        <v>0</v>
      </c>
      <c r="AH20" s="2">
        <f>VLOOKUP($B20,'[2]ACT DEN2'!$G$2:$P$136,10,FALSE)</f>
        <v>0</v>
      </c>
      <c r="AI20" s="9"/>
      <c r="AJ20" s="2"/>
      <c r="AK20" s="2"/>
      <c r="AL20" s="7">
        <f t="shared" si="1"/>
        <v>2</v>
      </c>
      <c r="AM20"/>
      <c r="AN20"/>
      <c r="AO20"/>
      <c r="AP20"/>
      <c r="AQ20"/>
      <c r="AR20"/>
      <c r="AS20"/>
      <c r="AT20" s="2"/>
      <c r="AU20" s="2"/>
      <c r="AV20" s="2"/>
      <c r="AW20" s="2"/>
      <c r="AX20" s="2"/>
      <c r="AY20" s="7">
        <f t="shared" si="2"/>
        <v>0</v>
      </c>
    </row>
    <row r="21" spans="1:51" s="82" customFormat="1" ht="13.5" thickBot="1">
      <c r="A21" s="148" t="s">
        <v>113</v>
      </c>
      <c r="B21" s="149"/>
      <c r="C21" s="45">
        <f>+D21/'Meta Corte Muni'!H47</f>
        <v>0.4074268086840114</v>
      </c>
      <c r="D21" s="20">
        <f>+Q21/R21</f>
        <v>0.08115942028985507</v>
      </c>
      <c r="E21" s="84">
        <f aca="true" t="shared" si="7" ref="E21:P21">SUM(E17:E20)</f>
        <v>0</v>
      </c>
      <c r="F21" s="84">
        <f t="shared" si="7"/>
        <v>0</v>
      </c>
      <c r="G21" s="84">
        <f t="shared" si="7"/>
        <v>0</v>
      </c>
      <c r="H21" s="84">
        <f t="shared" si="7"/>
        <v>0</v>
      </c>
      <c r="I21" s="84">
        <f t="shared" si="7"/>
        <v>0</v>
      </c>
      <c r="J21" s="84">
        <f t="shared" si="7"/>
        <v>4</v>
      </c>
      <c r="K21" s="84">
        <f t="shared" si="7"/>
        <v>3</v>
      </c>
      <c r="L21" s="84">
        <f t="shared" si="7"/>
        <v>15</v>
      </c>
      <c r="M21" s="84">
        <f t="shared" si="7"/>
        <v>6</v>
      </c>
      <c r="N21" s="84">
        <f t="shared" si="7"/>
        <v>0</v>
      </c>
      <c r="O21" s="84">
        <f t="shared" si="7"/>
        <v>0</v>
      </c>
      <c r="P21" s="84">
        <f t="shared" si="7"/>
        <v>0</v>
      </c>
      <c r="Q21" s="84">
        <f>SUM(Q17:Q20)</f>
        <v>28</v>
      </c>
      <c r="R21" s="16">
        <f>+Y21-V21</f>
        <v>345</v>
      </c>
      <c r="S21" s="15">
        <f aca="true" t="shared" si="8" ref="S21:X21">SUM(S17:S20)</f>
        <v>239</v>
      </c>
      <c r="T21" s="15">
        <f t="shared" si="8"/>
        <v>239</v>
      </c>
      <c r="U21" s="61">
        <f t="shared" si="8"/>
        <v>238</v>
      </c>
      <c r="V21" s="14">
        <f t="shared" si="8"/>
        <v>244</v>
      </c>
      <c r="W21" s="61">
        <f t="shared" si="8"/>
        <v>0</v>
      </c>
      <c r="X21" s="61">
        <f t="shared" si="8"/>
        <v>0</v>
      </c>
      <c r="Y21" s="17">
        <v>589</v>
      </c>
      <c r="Z21" s="14">
        <f aca="true" t="shared" si="9" ref="Z21:AK21">SUM(Z17:Z20)</f>
        <v>0</v>
      </c>
      <c r="AA21" s="14">
        <f t="shared" si="9"/>
        <v>0</v>
      </c>
      <c r="AB21" s="14">
        <f t="shared" si="9"/>
        <v>0</v>
      </c>
      <c r="AC21" s="14">
        <f t="shared" si="9"/>
        <v>0</v>
      </c>
      <c r="AD21" s="14">
        <f t="shared" si="9"/>
        <v>0</v>
      </c>
      <c r="AE21" s="14">
        <f t="shared" si="9"/>
        <v>6</v>
      </c>
      <c r="AF21" s="14">
        <f t="shared" si="9"/>
        <v>4</v>
      </c>
      <c r="AG21" s="14">
        <f t="shared" si="9"/>
        <v>2</v>
      </c>
      <c r="AH21" s="14">
        <f t="shared" si="9"/>
        <v>1</v>
      </c>
      <c r="AI21" s="14">
        <f t="shared" si="9"/>
        <v>0</v>
      </c>
      <c r="AJ21" s="14">
        <f t="shared" si="9"/>
        <v>0</v>
      </c>
      <c r="AK21" s="14">
        <f t="shared" si="9"/>
        <v>0</v>
      </c>
      <c r="AL21" s="14">
        <f t="shared" si="1"/>
        <v>13</v>
      </c>
      <c r="AM21" s="14">
        <f aca="true" t="shared" si="10" ref="AM21:AX21">SUM(AM17:AM20)</f>
        <v>0</v>
      </c>
      <c r="AN21" s="14">
        <f t="shared" si="10"/>
        <v>0</v>
      </c>
      <c r="AO21" s="14">
        <f t="shared" si="10"/>
        <v>0</v>
      </c>
      <c r="AP21" s="14">
        <f t="shared" si="10"/>
        <v>0</v>
      </c>
      <c r="AQ21" s="14">
        <f t="shared" si="10"/>
        <v>0</v>
      </c>
      <c r="AR21" s="14">
        <f t="shared" si="10"/>
        <v>0</v>
      </c>
      <c r="AS21" s="14">
        <f t="shared" si="10"/>
        <v>0</v>
      </c>
      <c r="AT21" s="14">
        <f t="shared" si="10"/>
        <v>0</v>
      </c>
      <c r="AU21" s="14">
        <f t="shared" si="10"/>
        <v>0</v>
      </c>
      <c r="AV21" s="14">
        <f t="shared" si="10"/>
        <v>0</v>
      </c>
      <c r="AW21" s="14">
        <f t="shared" si="10"/>
        <v>0</v>
      </c>
      <c r="AX21" s="14">
        <f t="shared" si="10"/>
        <v>0</v>
      </c>
      <c r="AY21" s="14">
        <f t="shared" si="2"/>
        <v>0</v>
      </c>
    </row>
    <row r="22" spans="2:51" s="74" customFormat="1" ht="12.75">
      <c r="B22" s="80" t="s">
        <v>19</v>
      </c>
      <c r="C22" s="80"/>
      <c r="E22" s="83">
        <f>+E21+E16</f>
        <v>0</v>
      </c>
      <c r="F22" s="83">
        <f aca="true" t="shared" si="11" ref="F22:AY22">+F21+F16</f>
        <v>0</v>
      </c>
      <c r="G22" s="83">
        <f t="shared" si="11"/>
        <v>0</v>
      </c>
      <c r="H22" s="83">
        <f t="shared" si="11"/>
        <v>1</v>
      </c>
      <c r="I22" s="83">
        <f t="shared" si="11"/>
        <v>3</v>
      </c>
      <c r="J22" s="83">
        <f t="shared" si="11"/>
        <v>4</v>
      </c>
      <c r="K22" s="83">
        <f t="shared" si="11"/>
        <v>4</v>
      </c>
      <c r="L22" s="83">
        <f t="shared" si="11"/>
        <v>16</v>
      </c>
      <c r="M22" s="83">
        <f t="shared" si="11"/>
        <v>7</v>
      </c>
      <c r="N22" s="83">
        <f t="shared" si="11"/>
        <v>0</v>
      </c>
      <c r="O22" s="83">
        <f t="shared" si="11"/>
        <v>0</v>
      </c>
      <c r="P22" s="83">
        <f t="shared" si="11"/>
        <v>0</v>
      </c>
      <c r="Q22" s="83">
        <f t="shared" si="11"/>
        <v>35</v>
      </c>
      <c r="R22" s="83">
        <f t="shared" si="11"/>
        <v>666</v>
      </c>
      <c r="S22" s="83">
        <f t="shared" si="11"/>
        <v>395</v>
      </c>
      <c r="T22" s="83">
        <f t="shared" si="11"/>
        <v>397</v>
      </c>
      <c r="U22" s="83">
        <f t="shared" si="11"/>
        <v>381</v>
      </c>
      <c r="V22" s="83">
        <f t="shared" si="11"/>
        <v>389</v>
      </c>
      <c r="W22" s="83">
        <f>+W21+W16</f>
        <v>0</v>
      </c>
      <c r="X22" s="83">
        <f t="shared" si="11"/>
        <v>0</v>
      </c>
      <c r="Y22" s="83">
        <f t="shared" si="11"/>
        <v>1055</v>
      </c>
      <c r="Z22" s="83">
        <f t="shared" si="11"/>
        <v>0</v>
      </c>
      <c r="AA22" s="83">
        <f t="shared" si="11"/>
        <v>0</v>
      </c>
      <c r="AB22" s="83">
        <f t="shared" si="11"/>
        <v>2</v>
      </c>
      <c r="AC22" s="83">
        <f t="shared" si="11"/>
        <v>2</v>
      </c>
      <c r="AD22" s="83">
        <f t="shared" si="11"/>
        <v>1</v>
      </c>
      <c r="AE22" s="83">
        <f t="shared" si="11"/>
        <v>10</v>
      </c>
      <c r="AF22" s="83">
        <f t="shared" si="11"/>
        <v>5</v>
      </c>
      <c r="AG22" s="83">
        <f t="shared" si="11"/>
        <v>3</v>
      </c>
      <c r="AH22" s="83">
        <f t="shared" si="11"/>
        <v>1</v>
      </c>
      <c r="AI22" s="83">
        <f t="shared" si="11"/>
        <v>0</v>
      </c>
      <c r="AJ22" s="83">
        <f t="shared" si="11"/>
        <v>0</v>
      </c>
      <c r="AK22" s="83">
        <f t="shared" si="11"/>
        <v>0</v>
      </c>
      <c r="AL22" s="83">
        <f t="shared" si="11"/>
        <v>24</v>
      </c>
      <c r="AM22" s="83">
        <f t="shared" si="11"/>
        <v>0</v>
      </c>
      <c r="AN22" s="83">
        <f t="shared" si="11"/>
        <v>0</v>
      </c>
      <c r="AO22" s="83">
        <f t="shared" si="11"/>
        <v>0</v>
      </c>
      <c r="AP22" s="83">
        <f t="shared" si="11"/>
        <v>1</v>
      </c>
      <c r="AQ22" s="83">
        <f t="shared" si="11"/>
        <v>0</v>
      </c>
      <c r="AR22" s="83">
        <f t="shared" si="11"/>
        <v>0</v>
      </c>
      <c r="AS22" s="83">
        <f t="shared" si="11"/>
        <v>0</v>
      </c>
      <c r="AT22" s="83">
        <f t="shared" si="11"/>
        <v>0</v>
      </c>
      <c r="AU22" s="83">
        <f t="shared" si="11"/>
        <v>0</v>
      </c>
      <c r="AV22" s="83">
        <f t="shared" si="11"/>
        <v>0</v>
      </c>
      <c r="AW22" s="83">
        <f t="shared" si="11"/>
        <v>0</v>
      </c>
      <c r="AX22" s="83">
        <f t="shared" si="11"/>
        <v>0</v>
      </c>
      <c r="AY22" s="83">
        <f t="shared" si="11"/>
        <v>1</v>
      </c>
    </row>
    <row r="24" ht="15">
      <c r="Q24" s="18"/>
    </row>
  </sheetData>
  <sheetProtection/>
  <mergeCells count="13">
    <mergeCell ref="Z10:AL10"/>
    <mergeCell ref="A1:A10"/>
    <mergeCell ref="S10:X10"/>
    <mergeCell ref="AM10:AY10"/>
    <mergeCell ref="D1:D10"/>
    <mergeCell ref="C1:C11"/>
    <mergeCell ref="A16:B16"/>
    <mergeCell ref="A21:B21"/>
    <mergeCell ref="B1:B10"/>
    <mergeCell ref="E1:AY1"/>
    <mergeCell ref="E2:Q9"/>
    <mergeCell ref="R2:AY9"/>
    <mergeCell ref="E10:Q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9.00390625" style="0" customWidth="1"/>
    <col min="2" max="2" width="36.7109375" style="0" bestFit="1" customWidth="1"/>
    <col min="3" max="3" width="14.421875" style="0" customWidth="1"/>
    <col min="4" max="4" width="12.7109375" style="0" customWidth="1"/>
    <col min="5" max="6" width="8.421875" style="56" customWidth="1"/>
    <col min="7" max="17" width="8.421875" style="0" customWidth="1"/>
    <col min="18" max="18" width="16.28125" style="0" customWidth="1"/>
    <col min="19" max="19" width="16.7109375" style="0" customWidth="1"/>
  </cols>
  <sheetData>
    <row r="1" spans="1:19" ht="94.5" customHeight="1" thickBot="1" thickTop="1">
      <c r="A1" s="156" t="s">
        <v>0</v>
      </c>
      <c r="B1" s="150" t="s">
        <v>1</v>
      </c>
      <c r="C1" s="150" t="s">
        <v>58</v>
      </c>
      <c r="D1" s="175" t="s">
        <v>55</v>
      </c>
      <c r="E1" s="193" t="s">
        <v>32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15" customHeight="1">
      <c r="A2" s="157"/>
      <c r="B2" s="160"/>
      <c r="C2" s="151"/>
      <c r="D2" s="176"/>
      <c r="E2" s="164" t="s">
        <v>3</v>
      </c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4" t="s">
        <v>4</v>
      </c>
      <c r="S2" s="161"/>
    </row>
    <row r="3" spans="1:19" ht="15" customHeight="1">
      <c r="A3" s="157"/>
      <c r="B3" s="160"/>
      <c r="C3" s="151"/>
      <c r="D3" s="176"/>
      <c r="E3" s="166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6"/>
      <c r="S3" s="162"/>
    </row>
    <row r="4" spans="1:19" ht="15" customHeight="1">
      <c r="A4" s="157"/>
      <c r="B4" s="160"/>
      <c r="C4" s="151"/>
      <c r="D4" s="176"/>
      <c r="E4" s="166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6"/>
      <c r="S4" s="162"/>
    </row>
    <row r="5" spans="1:19" ht="15" customHeight="1">
      <c r="A5" s="157"/>
      <c r="B5" s="160"/>
      <c r="C5" s="151"/>
      <c r="D5" s="176"/>
      <c r="E5" s="166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6"/>
      <c r="S5" s="162"/>
    </row>
    <row r="6" spans="1:19" ht="15" customHeight="1">
      <c r="A6" s="157"/>
      <c r="B6" s="160"/>
      <c r="C6" s="151"/>
      <c r="D6" s="176"/>
      <c r="E6" s="166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6"/>
      <c r="S6" s="162"/>
    </row>
    <row r="7" spans="1:19" ht="15" customHeight="1">
      <c r="A7" s="157"/>
      <c r="B7" s="160"/>
      <c r="C7" s="151"/>
      <c r="D7" s="176"/>
      <c r="E7" s="166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6"/>
      <c r="S7" s="162"/>
    </row>
    <row r="8" spans="1:19" ht="15" customHeight="1">
      <c r="A8" s="157"/>
      <c r="B8" s="160"/>
      <c r="C8" s="151"/>
      <c r="D8" s="176"/>
      <c r="E8" s="166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6"/>
      <c r="S8" s="162"/>
    </row>
    <row r="9" spans="1:19" ht="15.75" customHeight="1" thickBot="1">
      <c r="A9" s="157"/>
      <c r="B9" s="160"/>
      <c r="C9" s="151"/>
      <c r="D9" s="176"/>
      <c r="E9" s="168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8"/>
      <c r="S9" s="163"/>
    </row>
    <row r="10" spans="1:19" ht="57.75" customHeight="1" thickBot="1">
      <c r="A10" s="158"/>
      <c r="B10" s="152"/>
      <c r="C10" s="151"/>
      <c r="D10" s="177"/>
      <c r="E10" s="154" t="s">
        <v>31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5"/>
      <c r="R10" s="191" t="s">
        <v>125</v>
      </c>
      <c r="S10" s="191"/>
    </row>
    <row r="11" spans="1:19" ht="33.75" thickBot="1">
      <c r="A11" s="72"/>
      <c r="B11" s="72"/>
      <c r="C11" s="152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192"/>
      <c r="S11" s="192"/>
    </row>
    <row r="12" spans="1:19" s="74" customFormat="1" ht="15.75" thickBot="1">
      <c r="A12" s="1" t="s">
        <v>102</v>
      </c>
      <c r="B12" s="75" t="s">
        <v>103</v>
      </c>
      <c r="C12" s="75"/>
      <c r="E12">
        <f>VLOOKUP($B12,'[2]NUM3'!$G$2:$P$156,2,FALSE)</f>
        <v>0</v>
      </c>
      <c r="F12">
        <f>VLOOKUP($B12,'[2]NUM3'!$G$2:$P$156,3,FALSE)</f>
        <v>0</v>
      </c>
      <c r="G12">
        <f>VLOOKUP($B12,'[2]NUM3'!$G$2:$P$156,4,FALSE)</f>
        <v>0</v>
      </c>
      <c r="H12">
        <f>VLOOKUP($B12,'[2]NUM3'!$G$2:$P$156,5,FALSE)</f>
        <v>0</v>
      </c>
      <c r="I12">
        <f>VLOOKUP($B12,'[2]NUM3'!$G$2:$P$156,6,FALSE)</f>
        <v>7</v>
      </c>
      <c r="J12">
        <f>VLOOKUP($B12,'[2]NUM3'!$G$2:$P$156,7,FALSE)</f>
        <v>1</v>
      </c>
      <c r="K12">
        <f>VLOOKUP($B12,'[2]NUM3'!$G$2:$P$156,8,FALSE)</f>
        <v>0</v>
      </c>
      <c r="L12" s="77">
        <f>VLOOKUP($B12,'[2]NUM3'!$G$2:$P$156,9,FALSE)</f>
        <v>0</v>
      </c>
      <c r="M12" s="77">
        <f>VLOOKUP($B12,'[2]NUM3'!$G$2:$P$156,10,FALSE)</f>
        <v>0</v>
      </c>
      <c r="N12" s="77"/>
      <c r="O12" s="77"/>
      <c r="P12" s="77"/>
      <c r="Q12" s="19">
        <f>SUM(E12:P12)</f>
        <v>8</v>
      </c>
      <c r="R12" s="189"/>
      <c r="S12" s="190"/>
    </row>
    <row r="13" spans="1:19" s="74" customFormat="1" ht="15.75" thickBot="1">
      <c r="A13" s="1" t="s">
        <v>102</v>
      </c>
      <c r="B13" s="75" t="s">
        <v>104</v>
      </c>
      <c r="C13" s="75"/>
      <c r="E13">
        <f>VLOOKUP($B13,'[2]NUM3'!$G$2:$P$156,2,FALSE)</f>
        <v>0</v>
      </c>
      <c r="F13">
        <f>VLOOKUP($B13,'[2]NUM3'!$G$2:$P$156,3,FALSE)</f>
        <v>0</v>
      </c>
      <c r="G13">
        <f>VLOOKUP($B13,'[2]NUM3'!$G$2:$P$156,4,FALSE)</f>
        <v>0</v>
      </c>
      <c r="H13">
        <f>VLOOKUP($B13,'[2]NUM3'!$G$2:$P$156,5,FALSE)</f>
        <v>0</v>
      </c>
      <c r="I13">
        <f>VLOOKUP($B13,'[2]NUM3'!$G$2:$P$156,6,FALSE)</f>
        <v>10</v>
      </c>
      <c r="J13">
        <f>VLOOKUP($B13,'[2]NUM3'!$G$2:$P$156,7,FALSE)</f>
        <v>1</v>
      </c>
      <c r="K13">
        <f>VLOOKUP($B13,'[2]NUM3'!$G$2:$P$156,8,FALSE)</f>
        <v>0</v>
      </c>
      <c r="L13" s="77">
        <f>VLOOKUP($B13,'[2]NUM3'!$G$2:$P$156,9,FALSE)</f>
        <v>0</v>
      </c>
      <c r="M13" s="77">
        <f>VLOOKUP($B13,'[2]NUM3'!$G$2:$P$156,10,FALSE)</f>
        <v>3</v>
      </c>
      <c r="N13" s="77"/>
      <c r="O13" s="77"/>
      <c r="P13" s="77"/>
      <c r="Q13" s="19">
        <f>SUM(E13:P13)</f>
        <v>14</v>
      </c>
      <c r="R13" s="189"/>
      <c r="S13" s="190"/>
    </row>
    <row r="14" spans="1:19" s="74" customFormat="1" ht="15.75" thickBot="1">
      <c r="A14" s="1" t="s">
        <v>102</v>
      </c>
      <c r="B14" s="75" t="s">
        <v>105</v>
      </c>
      <c r="C14" s="75"/>
      <c r="E14">
        <f>VLOOKUP($B14,'[2]NUM3'!$G$2:$P$156,2,FALSE)</f>
        <v>0</v>
      </c>
      <c r="F14">
        <f>VLOOKUP($B14,'[2]NUM3'!$G$2:$P$156,3,FALSE)</f>
        <v>0</v>
      </c>
      <c r="G14">
        <f>VLOOKUP($B14,'[2]NUM3'!$G$2:$P$156,4,FALSE)</f>
        <v>0</v>
      </c>
      <c r="H14">
        <f>VLOOKUP($B14,'[2]NUM3'!$G$2:$P$156,5,FALSE)</f>
        <v>0</v>
      </c>
      <c r="I14">
        <f>VLOOKUP($B14,'[2]NUM3'!$G$2:$P$156,6,FALSE)</f>
        <v>1</v>
      </c>
      <c r="J14">
        <f>VLOOKUP($B14,'[2]NUM3'!$G$2:$P$156,7,FALSE)</f>
        <v>0</v>
      </c>
      <c r="K14">
        <f>VLOOKUP($B14,'[2]NUM3'!$G$2:$P$156,8,FALSE)</f>
        <v>1</v>
      </c>
      <c r="L14" s="77">
        <f>VLOOKUP($B14,'[2]NUM3'!$G$2:$P$156,9,FALSE)</f>
        <v>2</v>
      </c>
      <c r="M14" s="77">
        <f>VLOOKUP($B14,'[2]NUM3'!$G$2:$P$156,10,FALSE)</f>
        <v>3</v>
      </c>
      <c r="N14" s="77"/>
      <c r="O14" s="77"/>
      <c r="P14" s="77"/>
      <c r="Q14" s="19">
        <f>SUM(E14:P14)</f>
        <v>7</v>
      </c>
      <c r="R14" s="189"/>
      <c r="S14" s="190"/>
    </row>
    <row r="15" spans="1:19" s="74" customFormat="1" ht="15.75" thickBot="1">
      <c r="A15" s="1" t="s">
        <v>102</v>
      </c>
      <c r="B15" s="75" t="s">
        <v>106</v>
      </c>
      <c r="C15" s="75"/>
      <c r="E15">
        <f>VLOOKUP($B15,'[2]NUM3'!$G$2:$P$156,2,FALSE)</f>
        <v>0</v>
      </c>
      <c r="F15">
        <f>VLOOKUP($B15,'[2]NUM3'!$G$2:$P$156,3,FALSE)</f>
        <v>0</v>
      </c>
      <c r="G15">
        <f>VLOOKUP($B15,'[2]NUM3'!$G$2:$P$156,4,FALSE)</f>
        <v>0</v>
      </c>
      <c r="H15">
        <f>VLOOKUP($B15,'[2]NUM3'!$G$2:$P$156,5,FALSE)</f>
        <v>0</v>
      </c>
      <c r="I15">
        <f>VLOOKUP($B15,'[2]NUM3'!$G$2:$P$156,6,FALSE)</f>
        <v>2</v>
      </c>
      <c r="J15">
        <f>VLOOKUP($B15,'[2]NUM3'!$G$2:$P$156,7,FALSE)</f>
        <v>0</v>
      </c>
      <c r="K15">
        <f>VLOOKUP($B15,'[2]NUM3'!$G$2:$P$156,8,FALSE)</f>
        <v>2</v>
      </c>
      <c r="L15" s="77">
        <f>VLOOKUP($B15,'[2]NUM3'!$G$2:$P$156,9,FALSE)</f>
        <v>2</v>
      </c>
      <c r="M15" s="77">
        <f>VLOOKUP($B15,'[2]NUM3'!$G$2:$P$156,10,FALSE)</f>
        <v>3</v>
      </c>
      <c r="N15" s="77"/>
      <c r="O15" s="77"/>
      <c r="P15" s="77"/>
      <c r="Q15" s="19">
        <f>SUM(E15:P15)</f>
        <v>9</v>
      </c>
      <c r="R15" s="189"/>
      <c r="S15" s="190"/>
    </row>
    <row r="16" spans="1:19" s="82" customFormat="1" ht="13.5" thickBot="1">
      <c r="A16" s="148" t="s">
        <v>112</v>
      </c>
      <c r="B16" s="149"/>
      <c r="C16" s="45">
        <f>+D16/'Meta Corte Muni'!I46</f>
        <v>0.16850619260257815</v>
      </c>
      <c r="D16" s="20">
        <f>+Q16/R16</f>
        <v>0.07692307692307693</v>
      </c>
      <c r="E16" s="84">
        <f aca="true" t="shared" si="0" ref="E16:P16">SUM(E12:E15)</f>
        <v>0</v>
      </c>
      <c r="F16" s="84">
        <f t="shared" si="0"/>
        <v>0</v>
      </c>
      <c r="G16" s="84">
        <f t="shared" si="0"/>
        <v>0</v>
      </c>
      <c r="H16" s="84">
        <f t="shared" si="0"/>
        <v>0</v>
      </c>
      <c r="I16" s="84">
        <f t="shared" si="0"/>
        <v>20</v>
      </c>
      <c r="J16" s="84">
        <f t="shared" si="0"/>
        <v>2</v>
      </c>
      <c r="K16" s="84">
        <f t="shared" si="0"/>
        <v>3</v>
      </c>
      <c r="L16" s="84">
        <f t="shared" si="0"/>
        <v>4</v>
      </c>
      <c r="M16" s="84">
        <f t="shared" si="0"/>
        <v>9</v>
      </c>
      <c r="N16" s="84">
        <f t="shared" si="0"/>
        <v>0</v>
      </c>
      <c r="O16" s="84">
        <f t="shared" si="0"/>
        <v>0</v>
      </c>
      <c r="P16" s="84">
        <f t="shared" si="0"/>
        <v>0</v>
      </c>
      <c r="Q16" s="104">
        <f>SUM(Q12:Q15)</f>
        <v>38</v>
      </c>
      <c r="R16" s="199">
        <v>494</v>
      </c>
      <c r="S16" s="200"/>
    </row>
    <row r="17" spans="1:19" s="74" customFormat="1" ht="15.75" thickBot="1">
      <c r="A17" s="1" t="s">
        <v>107</v>
      </c>
      <c r="B17" s="75" t="s">
        <v>108</v>
      </c>
      <c r="C17" s="75"/>
      <c r="D17" s="75"/>
      <c r="E17">
        <f>VLOOKUP($B17,'[2]NUM3'!$G$2:$P$156,2,FALSE)</f>
        <v>0</v>
      </c>
      <c r="F17">
        <f>VLOOKUP($B17,'[2]NUM3'!$G$2:$P$156,3,FALSE)</f>
        <v>0</v>
      </c>
      <c r="G17">
        <f>VLOOKUP($B17,'[2]NUM3'!$G$2:$P$156,4,FALSE)</f>
        <v>14</v>
      </c>
      <c r="H17">
        <f>VLOOKUP($B17,'[2]NUM3'!$G$2:$P$156,5,FALSE)</f>
        <v>11</v>
      </c>
      <c r="I17">
        <f>VLOOKUP($B17,'[2]NUM3'!$G$2:$P$156,6,FALSE)</f>
        <v>11</v>
      </c>
      <c r="J17">
        <f>VLOOKUP($B17,'[2]NUM3'!$G$2:$P$156,7,FALSE)</f>
        <v>12</v>
      </c>
      <c r="K17">
        <f>VLOOKUP($B17,'[2]NUM3'!$G$2:$P$156,8,FALSE)</f>
        <v>11</v>
      </c>
      <c r="L17" s="77">
        <f>VLOOKUP($B17,'[2]NUM3'!$G$2:$P$156,9,FALSE)</f>
        <v>9</v>
      </c>
      <c r="M17" s="77">
        <f>VLOOKUP($B17,'[2]NUM3'!$G$2:$P$156,10,FALSE)</f>
        <v>16</v>
      </c>
      <c r="N17" s="77"/>
      <c r="O17" s="77"/>
      <c r="P17" s="77"/>
      <c r="Q17" s="19">
        <f>SUM(E17:P17)</f>
        <v>84</v>
      </c>
      <c r="R17" s="201"/>
      <c r="S17" s="202"/>
    </row>
    <row r="18" spans="1:19" s="74" customFormat="1" ht="15.75" thickBot="1">
      <c r="A18" s="1" t="s">
        <v>107</v>
      </c>
      <c r="B18" s="75" t="s">
        <v>109</v>
      </c>
      <c r="C18" s="75"/>
      <c r="D18" s="75"/>
      <c r="E18">
        <f>VLOOKUP($B18,'[2]NUM3'!$G$2:$P$156,2,FALSE)</f>
        <v>1</v>
      </c>
      <c r="F18">
        <f>VLOOKUP($B18,'[2]NUM3'!$G$2:$P$156,3,FALSE)</f>
        <v>3</v>
      </c>
      <c r="G18">
        <f>VLOOKUP($B18,'[2]NUM3'!$G$2:$P$156,4,FALSE)</f>
        <v>1</v>
      </c>
      <c r="H18">
        <f>VLOOKUP($B18,'[2]NUM3'!$G$2:$P$156,5,FALSE)</f>
        <v>3</v>
      </c>
      <c r="I18">
        <f>VLOOKUP($B18,'[2]NUM3'!$G$2:$P$156,6,FALSE)</f>
        <v>3</v>
      </c>
      <c r="J18">
        <f>VLOOKUP($B18,'[2]NUM3'!$G$2:$P$156,7,FALSE)</f>
        <v>4</v>
      </c>
      <c r="K18">
        <f>VLOOKUP($B18,'[2]NUM3'!$G$2:$P$156,8,FALSE)</f>
        <v>5</v>
      </c>
      <c r="L18" s="77">
        <f>VLOOKUP($B18,'[2]NUM3'!$G$2:$P$156,9,FALSE)</f>
        <v>17</v>
      </c>
      <c r="M18" s="77">
        <f>VLOOKUP($B18,'[2]NUM3'!$G$2:$P$156,10,FALSE)</f>
        <v>3</v>
      </c>
      <c r="N18" s="77"/>
      <c r="O18" s="77"/>
      <c r="P18" s="77"/>
      <c r="Q18" s="19">
        <f>SUM(E18:P18)</f>
        <v>40</v>
      </c>
      <c r="R18" s="201"/>
      <c r="S18" s="202"/>
    </row>
    <row r="19" spans="1:19" s="74" customFormat="1" ht="15.75" thickBot="1">
      <c r="A19" s="1" t="s">
        <v>107</v>
      </c>
      <c r="B19" s="75" t="s">
        <v>110</v>
      </c>
      <c r="C19" s="75"/>
      <c r="D19" s="75"/>
      <c r="E19">
        <f>VLOOKUP($B19,'[2]NUM3'!$G$2:$P$156,2,FALSE)</f>
        <v>2</v>
      </c>
      <c r="F19">
        <f>VLOOKUP($B19,'[2]NUM3'!$G$2:$P$156,3,FALSE)</f>
        <v>0</v>
      </c>
      <c r="G19">
        <f>VLOOKUP($B19,'[2]NUM3'!$G$2:$P$156,4,FALSE)</f>
        <v>2</v>
      </c>
      <c r="H19">
        <f>VLOOKUP($B19,'[2]NUM3'!$G$2:$P$156,5,FALSE)</f>
        <v>4</v>
      </c>
      <c r="I19">
        <f>VLOOKUP($B19,'[2]NUM3'!$G$2:$P$156,6,FALSE)</f>
        <v>0</v>
      </c>
      <c r="J19">
        <f>VLOOKUP($B19,'[2]NUM3'!$G$2:$P$156,7,FALSE)</f>
        <v>3</v>
      </c>
      <c r="K19">
        <f>VLOOKUP($B19,'[2]NUM3'!$G$2:$P$156,8,FALSE)</f>
        <v>1</v>
      </c>
      <c r="L19" s="77">
        <f>VLOOKUP($B19,'[2]NUM3'!$G$2:$P$156,9,FALSE)</f>
        <v>3</v>
      </c>
      <c r="M19" s="77">
        <f>VLOOKUP($B19,'[2]NUM3'!$G$2:$P$156,10,FALSE)</f>
        <v>0</v>
      </c>
      <c r="N19" s="77"/>
      <c r="O19" s="77"/>
      <c r="P19" s="77"/>
      <c r="Q19" s="19">
        <f>SUM(E19:P19)</f>
        <v>15</v>
      </c>
      <c r="R19" s="197"/>
      <c r="S19" s="198"/>
    </row>
    <row r="20" spans="1:19" s="74" customFormat="1" ht="15.75" thickBot="1">
      <c r="A20" s="1" t="s">
        <v>107</v>
      </c>
      <c r="B20" s="75" t="s">
        <v>111</v>
      </c>
      <c r="C20" s="75"/>
      <c r="D20" s="75"/>
      <c r="E20">
        <f>VLOOKUP($B20,'[2]NUM3'!$G$2:$P$156,2,FALSE)</f>
        <v>8</v>
      </c>
      <c r="F20">
        <f>VLOOKUP($B20,'[2]NUM3'!$G$2:$P$156,3,FALSE)</f>
        <v>2</v>
      </c>
      <c r="G20">
        <f>VLOOKUP($B20,'[2]NUM3'!$G$2:$P$156,4,FALSE)</f>
        <v>4</v>
      </c>
      <c r="H20">
        <f>VLOOKUP($B20,'[2]NUM3'!$G$2:$P$156,5,FALSE)</f>
        <v>5</v>
      </c>
      <c r="I20">
        <f>VLOOKUP($B20,'[2]NUM3'!$G$2:$P$156,6,FALSE)</f>
        <v>4</v>
      </c>
      <c r="J20">
        <f>VLOOKUP($B20,'[2]NUM3'!$G$2:$P$156,7,FALSE)</f>
        <v>13</v>
      </c>
      <c r="K20">
        <f>VLOOKUP($B20,'[2]NUM3'!$G$2:$P$156,8,FALSE)</f>
        <v>12</v>
      </c>
      <c r="L20" s="77">
        <f>VLOOKUP($B20,'[2]NUM3'!$G$2:$P$156,9,FALSE)</f>
        <v>7</v>
      </c>
      <c r="M20" s="77">
        <f>VLOOKUP($B20,'[2]NUM3'!$G$2:$P$156,10,FALSE)</f>
        <v>8</v>
      </c>
      <c r="N20" s="77"/>
      <c r="O20" s="77"/>
      <c r="P20" s="77"/>
      <c r="Q20" s="19">
        <f>SUM(E20:P20)</f>
        <v>63</v>
      </c>
      <c r="R20" s="197"/>
      <c r="S20" s="198"/>
    </row>
    <row r="21" spans="1:19" s="82" customFormat="1" ht="13.5" thickBot="1">
      <c r="A21" s="148" t="s">
        <v>113</v>
      </c>
      <c r="B21" s="149"/>
      <c r="C21" s="45">
        <f>+D21/'Meta Corte Muni'!I47</f>
        <v>0.508617542269391</v>
      </c>
      <c r="D21" s="20">
        <f>+Q21/R21</f>
        <v>0.3166144200626959</v>
      </c>
      <c r="E21" s="15">
        <f aca="true" t="shared" si="1" ref="E21:P21">SUM(E17:E20)</f>
        <v>11</v>
      </c>
      <c r="F21" s="15">
        <f t="shared" si="1"/>
        <v>5</v>
      </c>
      <c r="G21" s="15">
        <f t="shared" si="1"/>
        <v>21</v>
      </c>
      <c r="H21" s="15">
        <f t="shared" si="1"/>
        <v>23</v>
      </c>
      <c r="I21" s="15">
        <f t="shared" si="1"/>
        <v>18</v>
      </c>
      <c r="J21" s="15">
        <f t="shared" si="1"/>
        <v>32</v>
      </c>
      <c r="K21" s="15">
        <f t="shared" si="1"/>
        <v>29</v>
      </c>
      <c r="L21" s="15">
        <f t="shared" si="1"/>
        <v>36</v>
      </c>
      <c r="M21" s="15">
        <f t="shared" si="1"/>
        <v>27</v>
      </c>
      <c r="N21" s="15">
        <f t="shared" si="1"/>
        <v>0</v>
      </c>
      <c r="O21" s="15">
        <f t="shared" si="1"/>
        <v>0</v>
      </c>
      <c r="P21" s="15">
        <f t="shared" si="1"/>
        <v>0</v>
      </c>
      <c r="Q21" s="15">
        <f>SUM(Q17:Q20)</f>
        <v>202</v>
      </c>
      <c r="R21" s="195">
        <v>638</v>
      </c>
      <c r="S21" s="196"/>
    </row>
    <row r="22" spans="2:19" s="87" customFormat="1" ht="12.75">
      <c r="B22" s="80" t="s">
        <v>19</v>
      </c>
      <c r="C22" s="80"/>
      <c r="E22" s="88">
        <f>+E21+E16</f>
        <v>11</v>
      </c>
      <c r="F22" s="88">
        <f aca="true" t="shared" si="2" ref="F22:Q22">+F21+F16</f>
        <v>5</v>
      </c>
      <c r="G22" s="88">
        <f t="shared" si="2"/>
        <v>21</v>
      </c>
      <c r="H22" s="88">
        <f t="shared" si="2"/>
        <v>23</v>
      </c>
      <c r="I22" s="88">
        <f t="shared" si="2"/>
        <v>38</v>
      </c>
      <c r="J22" s="88">
        <f t="shared" si="2"/>
        <v>34</v>
      </c>
      <c r="K22" s="88">
        <f t="shared" si="2"/>
        <v>32</v>
      </c>
      <c r="L22" s="88">
        <f t="shared" si="2"/>
        <v>40</v>
      </c>
      <c r="M22" s="88">
        <f t="shared" si="2"/>
        <v>36</v>
      </c>
      <c r="N22" s="88">
        <f t="shared" si="2"/>
        <v>0</v>
      </c>
      <c r="O22" s="88">
        <f t="shared" si="2"/>
        <v>0</v>
      </c>
      <c r="P22" s="88">
        <f t="shared" si="2"/>
        <v>0</v>
      </c>
      <c r="Q22" s="88">
        <f t="shared" si="2"/>
        <v>240</v>
      </c>
      <c r="R22" s="194">
        <f>+R21+R16</f>
        <v>1132</v>
      </c>
      <c r="S22" s="194"/>
    </row>
    <row r="23" ht="15">
      <c r="Q23" s="18"/>
    </row>
  </sheetData>
  <sheetProtection/>
  <mergeCells count="22">
    <mergeCell ref="R22:S22"/>
    <mergeCell ref="R21:S21"/>
    <mergeCell ref="A21:B21"/>
    <mergeCell ref="R20:S20"/>
    <mergeCell ref="R19:S19"/>
    <mergeCell ref="A16:B16"/>
    <mergeCell ref="R16:S16"/>
    <mergeCell ref="R17:S17"/>
    <mergeCell ref="R18:S18"/>
    <mergeCell ref="A1:A10"/>
    <mergeCell ref="B1:B10"/>
    <mergeCell ref="E2:Q9"/>
    <mergeCell ref="E10:Q10"/>
    <mergeCell ref="C1:C11"/>
    <mergeCell ref="D1:D10"/>
    <mergeCell ref="R12:S12"/>
    <mergeCell ref="R13:S13"/>
    <mergeCell ref="R14:S14"/>
    <mergeCell ref="R15:S15"/>
    <mergeCell ref="R10:S11"/>
    <mergeCell ref="E1:S1"/>
    <mergeCell ref="R2:S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3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customWidth="1"/>
    <col min="2" max="2" width="36.7109375" style="0" bestFit="1" customWidth="1"/>
    <col min="3" max="3" width="14.421875" style="0" customWidth="1"/>
    <col min="4" max="4" width="11.57421875" style="0" bestFit="1" customWidth="1"/>
    <col min="5" max="6" width="8.421875" style="56" customWidth="1"/>
    <col min="7" max="16" width="8.421875" style="0" customWidth="1"/>
    <col min="17" max="17" width="9.57421875" style="0" bestFit="1" customWidth="1"/>
    <col min="18" max="19" width="8.421875" style="56" customWidth="1"/>
    <col min="20" max="29" width="8.421875" style="0" customWidth="1"/>
    <col min="30" max="30" width="8.421875" style="0" bestFit="1" customWidth="1"/>
  </cols>
  <sheetData>
    <row r="1" spans="1:30" ht="73.5" customHeight="1" thickBot="1" thickTop="1">
      <c r="A1" s="156" t="s">
        <v>0</v>
      </c>
      <c r="B1" s="150" t="s">
        <v>1</v>
      </c>
      <c r="C1" s="150" t="s">
        <v>58</v>
      </c>
      <c r="D1" s="175" t="s">
        <v>55</v>
      </c>
      <c r="E1" s="193" t="s">
        <v>33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</row>
    <row r="2" spans="1:30" ht="15" customHeight="1">
      <c r="A2" s="157"/>
      <c r="B2" s="160"/>
      <c r="C2" s="151"/>
      <c r="D2" s="176"/>
      <c r="E2" s="164" t="s">
        <v>3</v>
      </c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4" t="s">
        <v>4</v>
      </c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5"/>
    </row>
    <row r="3" spans="1:30" ht="15" customHeight="1">
      <c r="A3" s="157"/>
      <c r="B3" s="160"/>
      <c r="C3" s="151"/>
      <c r="D3" s="176"/>
      <c r="E3" s="166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6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7"/>
    </row>
    <row r="4" spans="1:30" ht="15" customHeight="1">
      <c r="A4" s="157"/>
      <c r="B4" s="160"/>
      <c r="C4" s="151"/>
      <c r="D4" s="176"/>
      <c r="E4" s="166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6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7"/>
    </row>
    <row r="5" spans="1:30" ht="15" customHeight="1">
      <c r="A5" s="157"/>
      <c r="B5" s="160"/>
      <c r="C5" s="151"/>
      <c r="D5" s="176"/>
      <c r="E5" s="166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6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7"/>
    </row>
    <row r="6" spans="1:30" ht="15" customHeight="1">
      <c r="A6" s="157"/>
      <c r="B6" s="160"/>
      <c r="C6" s="151"/>
      <c r="D6" s="176"/>
      <c r="E6" s="166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6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7"/>
    </row>
    <row r="7" spans="1:30" ht="15" customHeight="1">
      <c r="A7" s="157"/>
      <c r="B7" s="160"/>
      <c r="C7" s="151"/>
      <c r="D7" s="176"/>
      <c r="E7" s="166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6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7"/>
    </row>
    <row r="8" spans="1:30" ht="15" customHeight="1">
      <c r="A8" s="157"/>
      <c r="B8" s="160"/>
      <c r="C8" s="151"/>
      <c r="D8" s="176"/>
      <c r="E8" s="166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6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7"/>
    </row>
    <row r="9" spans="1:30" ht="15.75" customHeight="1" thickBot="1">
      <c r="A9" s="157"/>
      <c r="B9" s="160"/>
      <c r="C9" s="151"/>
      <c r="D9" s="176"/>
      <c r="E9" s="168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8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9"/>
    </row>
    <row r="10" spans="1:30" ht="57.75" customHeight="1" thickBot="1">
      <c r="A10" s="158"/>
      <c r="B10" s="152"/>
      <c r="C10" s="151"/>
      <c r="D10" s="177"/>
      <c r="E10" s="154" t="s">
        <v>34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3" t="s">
        <v>35</v>
      </c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5"/>
    </row>
    <row r="11" spans="1:30" ht="33.75" thickBot="1">
      <c r="A11" s="72"/>
      <c r="B11" s="72"/>
      <c r="C11" s="152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73" t="s">
        <v>7</v>
      </c>
      <c r="S11" s="73" t="s">
        <v>8</v>
      </c>
      <c r="T11" s="72" t="s">
        <v>9</v>
      </c>
      <c r="U11" s="72" t="s">
        <v>10</v>
      </c>
      <c r="V11" s="72" t="s">
        <v>11</v>
      </c>
      <c r="W11" s="72" t="s">
        <v>12</v>
      </c>
      <c r="X11" s="72" t="s">
        <v>13</v>
      </c>
      <c r="Y11" s="72" t="s">
        <v>14</v>
      </c>
      <c r="Z11" s="72" t="s">
        <v>15</v>
      </c>
      <c r="AA11" s="72" t="s">
        <v>16</v>
      </c>
      <c r="AB11" s="72" t="s">
        <v>17</v>
      </c>
      <c r="AC11" s="72" t="s">
        <v>18</v>
      </c>
      <c r="AD11" s="72" t="s">
        <v>19</v>
      </c>
    </row>
    <row r="12" spans="1:30" s="74" customFormat="1" ht="15.75" customHeight="1" thickBot="1">
      <c r="A12" s="1" t="s">
        <v>102</v>
      </c>
      <c r="B12" s="75" t="s">
        <v>103</v>
      </c>
      <c r="C12" s="75"/>
      <c r="D12" s="75"/>
      <c r="E12" s="85">
        <f>VLOOKUP($B12,'[2]NUM4'!$G$2:$Q$140,2,FALSE)</f>
        <v>3</v>
      </c>
      <c r="F12" s="79">
        <f>VLOOKUP($B12,'[2]NUM4'!$G$2:$Q$140,3,FALSE)</f>
        <v>0</v>
      </c>
      <c r="G12" s="79">
        <f>VLOOKUP($B12,'[2]NUM4'!$G$2:$Q$140,4,FALSE)</f>
        <v>1</v>
      </c>
      <c r="H12" s="79">
        <f>VLOOKUP($B12,'[2]NUM4'!$G$2:$Q$140,5,FALSE)</f>
        <v>0</v>
      </c>
      <c r="I12" s="79">
        <f>VLOOKUP($B12,'[2]NUM4'!$G$2:$Q$140,6,FALSE)</f>
        <v>0</v>
      </c>
      <c r="J12" s="79">
        <f>VLOOKUP($B12,'[2]NUM4'!$G$2:$Q$140,7,FALSE)</f>
        <v>1</v>
      </c>
      <c r="K12" s="79">
        <f>VLOOKUP($B12,'[2]NUM4'!$G$2:$Q$140,8,FALSE)</f>
        <v>0</v>
      </c>
      <c r="L12" s="79">
        <f>VLOOKUP($B12,'[2]NUM4'!$G$2:$Q$140,9,FALSE)</f>
        <v>2</v>
      </c>
      <c r="M12" s="79">
        <f>VLOOKUP($B12,'[2]NUM4'!$G$2:$Q$140,10,FALSE)</f>
        <v>1</v>
      </c>
      <c r="N12" s="79"/>
      <c r="O12" s="79"/>
      <c r="P12" s="79"/>
      <c r="Q12" s="7">
        <f>SUM(E12:P12)</f>
        <v>8</v>
      </c>
      <c r="R12" s="85">
        <f>VLOOKUP($B12,'[2]DEN4'!$G$2:$Q$140,2,FALSE)</f>
        <v>5</v>
      </c>
      <c r="S12" s="79">
        <f>VLOOKUP($B12,'[2]DEN4'!$G$2:$Q$140,3,FALSE)</f>
        <v>0</v>
      </c>
      <c r="T12" s="79">
        <f>VLOOKUP($B12,'[2]DEN4'!$G$2:$Q$140,4,FALSE)</f>
        <v>1</v>
      </c>
      <c r="U12" s="79">
        <f>VLOOKUP($B12,'[2]DEN4'!$G$2:$Q$140,5,FALSE)</f>
        <v>0</v>
      </c>
      <c r="V12" s="79">
        <f>VLOOKUP($B12,'[2]DEN4'!$G$2:$Q$140,6,FALSE)</f>
        <v>2</v>
      </c>
      <c r="W12" s="79">
        <f>VLOOKUP($B12,'[2]DEN4'!$G$2:$Q$140,7,FALSE)</f>
        <v>1</v>
      </c>
      <c r="X12" s="79">
        <f>VLOOKUP($B12,'[2]DEN4'!$G$2:$Q$140,8,FALSE)</f>
        <v>0</v>
      </c>
      <c r="Y12" s="79">
        <f>VLOOKUP($B12,'[2]DEN4'!$G$2:$Q$140,9,FALSE)</f>
        <v>3</v>
      </c>
      <c r="Z12" s="79">
        <f>VLOOKUP($B12,'[2]DEN4'!$G$2:$Q$140,10,FALSE)</f>
        <v>2</v>
      </c>
      <c r="AA12" s="79"/>
      <c r="AB12" s="79"/>
      <c r="AC12" s="79"/>
      <c r="AD12" s="7">
        <f aca="true" t="shared" si="0" ref="AD12:AD20">SUM(R12:AC12)</f>
        <v>14</v>
      </c>
    </row>
    <row r="13" spans="1:30" s="74" customFormat="1" ht="15.75" customHeight="1" thickBot="1">
      <c r="A13" s="1" t="s">
        <v>102</v>
      </c>
      <c r="B13" s="75" t="s">
        <v>104</v>
      </c>
      <c r="C13" s="75"/>
      <c r="D13" s="75"/>
      <c r="E13" s="85">
        <f>VLOOKUP($B13,'[2]NUM4'!$G$2:$Q$140,2,FALSE)</f>
        <v>0</v>
      </c>
      <c r="F13" s="79">
        <f>VLOOKUP($B13,'[2]NUM4'!$G$2:$Q$140,3,FALSE)</f>
        <v>0</v>
      </c>
      <c r="G13" s="79">
        <f>VLOOKUP($B13,'[2]NUM4'!$G$2:$Q$140,4,FALSE)</f>
        <v>2</v>
      </c>
      <c r="H13" s="79">
        <f>VLOOKUP($B13,'[2]NUM4'!$G$2:$Q$140,5,FALSE)</f>
        <v>0</v>
      </c>
      <c r="I13" s="79">
        <f>VLOOKUP($B13,'[2]NUM4'!$G$2:$Q$140,6,FALSE)</f>
        <v>1</v>
      </c>
      <c r="J13" s="79">
        <f>VLOOKUP($B13,'[2]NUM4'!$G$2:$Q$140,7,FALSE)</f>
        <v>4</v>
      </c>
      <c r="K13" s="79">
        <f>VLOOKUP($B13,'[2]NUM4'!$G$2:$Q$140,8,FALSE)</f>
        <v>1</v>
      </c>
      <c r="L13" s="79">
        <f>VLOOKUP($B13,'[2]NUM4'!$G$2:$Q$140,9,FALSE)</f>
        <v>0</v>
      </c>
      <c r="M13" s="79">
        <f>VLOOKUP($B13,'[2]NUM4'!$G$2:$Q$140,10,FALSE)</f>
        <v>0</v>
      </c>
      <c r="N13" s="79"/>
      <c r="O13" s="79"/>
      <c r="P13" s="79"/>
      <c r="Q13" s="7">
        <f>SUM(E13:P13)</f>
        <v>8</v>
      </c>
      <c r="R13" s="85">
        <f>VLOOKUP($B13,'[2]DEN4'!$G$2:$Q$140,2,FALSE)</f>
        <v>1</v>
      </c>
      <c r="S13" s="79">
        <f>VLOOKUP($B13,'[2]DEN4'!$G$2:$Q$140,3,FALSE)</f>
        <v>0</v>
      </c>
      <c r="T13" s="79">
        <f>VLOOKUP($B13,'[2]DEN4'!$G$2:$Q$140,4,FALSE)</f>
        <v>2</v>
      </c>
      <c r="U13" s="79">
        <f>VLOOKUP($B13,'[2]DEN4'!$G$2:$Q$140,5,FALSE)</f>
        <v>0</v>
      </c>
      <c r="V13" s="79">
        <f>VLOOKUP($B13,'[2]DEN4'!$G$2:$Q$140,6,FALSE)</f>
        <v>1</v>
      </c>
      <c r="W13" s="79">
        <f>VLOOKUP($B13,'[2]DEN4'!$G$2:$Q$140,7,FALSE)</f>
        <v>4</v>
      </c>
      <c r="X13" s="79">
        <f>VLOOKUP($B13,'[2]DEN4'!$G$2:$Q$140,8,FALSE)</f>
        <v>1</v>
      </c>
      <c r="Y13" s="79">
        <f>VLOOKUP($B13,'[2]DEN4'!$G$2:$Q$140,9,FALSE)</f>
        <v>0</v>
      </c>
      <c r="Z13" s="79">
        <f>VLOOKUP($B13,'[2]DEN4'!$G$2:$Q$140,10,FALSE)</f>
        <v>1</v>
      </c>
      <c r="AA13" s="79"/>
      <c r="AB13" s="79"/>
      <c r="AC13" s="79"/>
      <c r="AD13" s="7">
        <f t="shared" si="0"/>
        <v>10</v>
      </c>
    </row>
    <row r="14" spans="1:30" s="74" customFormat="1" ht="15.75" customHeight="1" thickBot="1">
      <c r="A14" s="1" t="s">
        <v>102</v>
      </c>
      <c r="B14" s="75" t="s">
        <v>105</v>
      </c>
      <c r="C14" s="75"/>
      <c r="D14" s="75"/>
      <c r="E14" s="85">
        <f>VLOOKUP($B14,'[2]NUM4'!$G$2:$Q$140,2,FALSE)</f>
        <v>1</v>
      </c>
      <c r="F14" s="79">
        <f>VLOOKUP($B14,'[2]NUM4'!$G$2:$Q$140,3,FALSE)</f>
        <v>0</v>
      </c>
      <c r="G14" s="79">
        <f>VLOOKUP($B14,'[2]NUM4'!$G$2:$Q$140,4,FALSE)</f>
        <v>1</v>
      </c>
      <c r="H14" s="79">
        <f>VLOOKUP($B14,'[2]NUM4'!$G$2:$Q$140,5,FALSE)</f>
        <v>0</v>
      </c>
      <c r="I14" s="79">
        <f>VLOOKUP($B14,'[2]NUM4'!$G$2:$Q$140,6,FALSE)</f>
        <v>2</v>
      </c>
      <c r="J14" s="79">
        <f>VLOOKUP($B14,'[2]NUM4'!$G$2:$Q$140,7,FALSE)</f>
        <v>2</v>
      </c>
      <c r="K14" s="79">
        <f>VLOOKUP($B14,'[2]NUM4'!$G$2:$Q$140,8,FALSE)</f>
        <v>0</v>
      </c>
      <c r="L14" s="79">
        <f>VLOOKUP($B14,'[2]NUM4'!$G$2:$Q$140,9,FALSE)</f>
        <v>0</v>
      </c>
      <c r="M14" s="79">
        <f>VLOOKUP($B14,'[2]NUM4'!$G$2:$Q$140,10,FALSE)</f>
        <v>0</v>
      </c>
      <c r="N14" s="79"/>
      <c r="O14" s="79"/>
      <c r="P14" s="79"/>
      <c r="Q14" s="7">
        <f>SUM(E14:P14)</f>
        <v>6</v>
      </c>
      <c r="R14" s="85">
        <f>VLOOKUP($B14,'[2]DEN4'!$G$2:$Q$140,2,FALSE)</f>
        <v>2</v>
      </c>
      <c r="S14" s="79">
        <f>VLOOKUP($B14,'[2]DEN4'!$G$2:$Q$140,3,FALSE)</f>
        <v>0</v>
      </c>
      <c r="T14" s="79">
        <f>VLOOKUP($B14,'[2]DEN4'!$G$2:$Q$140,4,FALSE)</f>
        <v>1</v>
      </c>
      <c r="U14" s="79">
        <f>VLOOKUP($B14,'[2]DEN4'!$G$2:$Q$140,5,FALSE)</f>
        <v>1</v>
      </c>
      <c r="V14" s="79">
        <f>VLOOKUP($B14,'[2]DEN4'!$G$2:$Q$140,6,FALSE)</f>
        <v>3</v>
      </c>
      <c r="W14" s="79">
        <f>VLOOKUP($B14,'[2]DEN4'!$G$2:$Q$140,7,FALSE)</f>
        <v>3</v>
      </c>
      <c r="X14" s="79">
        <f>VLOOKUP($B14,'[2]DEN4'!$G$2:$Q$140,8,FALSE)</f>
        <v>0</v>
      </c>
      <c r="Y14" s="79">
        <f>VLOOKUP($B14,'[2]DEN4'!$G$2:$Q$140,9,FALSE)</f>
        <v>0</v>
      </c>
      <c r="Z14" s="79">
        <f>VLOOKUP($B14,'[2]DEN4'!$G$2:$Q$140,10,FALSE)</f>
        <v>0</v>
      </c>
      <c r="AA14" s="79"/>
      <c r="AB14" s="79"/>
      <c r="AC14" s="79"/>
      <c r="AD14" s="7">
        <f t="shared" si="0"/>
        <v>10</v>
      </c>
    </row>
    <row r="15" spans="1:30" s="74" customFormat="1" ht="15.75" customHeight="1" thickBot="1">
      <c r="A15" s="1" t="s">
        <v>102</v>
      </c>
      <c r="B15" s="75" t="s">
        <v>106</v>
      </c>
      <c r="C15" s="75"/>
      <c r="D15" s="75"/>
      <c r="E15" s="85">
        <f>VLOOKUP($B15,'[2]NUM4'!$G$2:$Q$140,2,FALSE)</f>
        <v>1</v>
      </c>
      <c r="F15" s="79">
        <f>VLOOKUP($B15,'[2]NUM4'!$G$2:$Q$140,3,FALSE)</f>
        <v>0</v>
      </c>
      <c r="G15" s="79">
        <f>VLOOKUP($B15,'[2]NUM4'!$G$2:$Q$140,4,FALSE)</f>
        <v>1</v>
      </c>
      <c r="H15" s="79">
        <f>VLOOKUP($B15,'[2]NUM4'!$G$2:$Q$140,5,FALSE)</f>
        <v>0</v>
      </c>
      <c r="I15" s="79">
        <f>VLOOKUP($B15,'[2]NUM4'!$G$2:$Q$140,6,FALSE)</f>
        <v>0</v>
      </c>
      <c r="J15" s="79">
        <f>VLOOKUP($B15,'[2]NUM4'!$G$2:$Q$140,7,FALSE)</f>
        <v>0</v>
      </c>
      <c r="K15" s="79">
        <f>VLOOKUP($B15,'[2]NUM4'!$G$2:$Q$140,8,FALSE)</f>
        <v>0</v>
      </c>
      <c r="L15" s="79">
        <f>VLOOKUP($B15,'[2]NUM4'!$G$2:$Q$140,9,FALSE)</f>
        <v>0</v>
      </c>
      <c r="M15" s="79">
        <f>VLOOKUP($B15,'[2]NUM4'!$G$2:$Q$140,10,FALSE)</f>
        <v>0</v>
      </c>
      <c r="N15" s="79"/>
      <c r="O15" s="79"/>
      <c r="P15" s="79"/>
      <c r="Q15" s="7">
        <f>SUM(E15:P15)</f>
        <v>2</v>
      </c>
      <c r="R15" s="85">
        <f>VLOOKUP($B15,'[2]DEN4'!$G$2:$Q$140,2,FALSE)</f>
        <v>1</v>
      </c>
      <c r="S15" s="79">
        <f>VLOOKUP($B15,'[2]DEN4'!$G$2:$Q$140,3,FALSE)</f>
        <v>1</v>
      </c>
      <c r="T15" s="79">
        <f>VLOOKUP($B15,'[2]DEN4'!$G$2:$Q$140,4,FALSE)</f>
        <v>1</v>
      </c>
      <c r="U15" s="79">
        <f>VLOOKUP($B15,'[2]DEN4'!$G$2:$Q$140,5,FALSE)</f>
        <v>0</v>
      </c>
      <c r="V15" s="79">
        <f>VLOOKUP($B15,'[2]DEN4'!$G$2:$Q$140,6,FALSE)</f>
        <v>2</v>
      </c>
      <c r="W15" s="79">
        <f>VLOOKUP($B15,'[2]DEN4'!$G$2:$Q$140,7,FALSE)</f>
        <v>0</v>
      </c>
      <c r="X15" s="79">
        <f>VLOOKUP($B15,'[2]DEN4'!$G$2:$Q$140,8,FALSE)</f>
        <v>0</v>
      </c>
      <c r="Y15" s="79">
        <f>VLOOKUP($B15,'[2]DEN4'!$G$2:$Q$140,9,FALSE)</f>
        <v>0</v>
      </c>
      <c r="Z15" s="79">
        <f>VLOOKUP($B15,'[2]DEN4'!$G$2:$Q$140,10,FALSE)</f>
        <v>1</v>
      </c>
      <c r="AA15" s="79"/>
      <c r="AB15" s="79"/>
      <c r="AC15" s="79"/>
      <c r="AD15" s="7">
        <f t="shared" si="0"/>
        <v>6</v>
      </c>
    </row>
    <row r="16" spans="1:31" s="82" customFormat="1" ht="15.75" customHeight="1" thickBot="1">
      <c r="A16" s="148" t="s">
        <v>112</v>
      </c>
      <c r="B16" s="149"/>
      <c r="C16" s="45">
        <f>+D16/'Meta Corte Muni'!J46</f>
        <v>0.7499999999999999</v>
      </c>
      <c r="D16" s="20">
        <f>+Q16/AD16</f>
        <v>0.6</v>
      </c>
      <c r="E16" s="86">
        <f aca="true" t="shared" si="1" ref="E16:AD16">SUM(E12:E15)</f>
        <v>5</v>
      </c>
      <c r="F16" s="86">
        <f t="shared" si="1"/>
        <v>0</v>
      </c>
      <c r="G16" s="84">
        <f t="shared" si="1"/>
        <v>5</v>
      </c>
      <c r="H16" s="84">
        <f t="shared" si="1"/>
        <v>0</v>
      </c>
      <c r="I16" s="84">
        <f t="shared" si="1"/>
        <v>3</v>
      </c>
      <c r="J16" s="84">
        <f t="shared" si="1"/>
        <v>7</v>
      </c>
      <c r="K16" s="84">
        <f t="shared" si="1"/>
        <v>1</v>
      </c>
      <c r="L16" s="84">
        <f t="shared" si="1"/>
        <v>2</v>
      </c>
      <c r="M16" s="84">
        <f t="shared" si="1"/>
        <v>1</v>
      </c>
      <c r="N16" s="84">
        <f t="shared" si="1"/>
        <v>0</v>
      </c>
      <c r="O16" s="84">
        <f t="shared" si="1"/>
        <v>0</v>
      </c>
      <c r="P16" s="84">
        <f t="shared" si="1"/>
        <v>0</v>
      </c>
      <c r="Q16" s="15">
        <f t="shared" si="1"/>
        <v>24</v>
      </c>
      <c r="R16" s="86">
        <f t="shared" si="1"/>
        <v>9</v>
      </c>
      <c r="S16" s="86">
        <f t="shared" si="1"/>
        <v>1</v>
      </c>
      <c r="T16" s="84">
        <f t="shared" si="1"/>
        <v>5</v>
      </c>
      <c r="U16" s="84">
        <f t="shared" si="1"/>
        <v>1</v>
      </c>
      <c r="V16" s="84">
        <f t="shared" si="1"/>
        <v>8</v>
      </c>
      <c r="W16" s="84">
        <f t="shared" si="1"/>
        <v>8</v>
      </c>
      <c r="X16" s="84">
        <f t="shared" si="1"/>
        <v>1</v>
      </c>
      <c r="Y16" s="84">
        <f t="shared" si="1"/>
        <v>3</v>
      </c>
      <c r="Z16" s="84">
        <f t="shared" si="1"/>
        <v>4</v>
      </c>
      <c r="AA16" s="84">
        <f t="shared" si="1"/>
        <v>0</v>
      </c>
      <c r="AB16" s="84">
        <f t="shared" si="1"/>
        <v>0</v>
      </c>
      <c r="AC16" s="84">
        <f t="shared" si="1"/>
        <v>0</v>
      </c>
      <c r="AD16" s="15">
        <f t="shared" si="1"/>
        <v>40</v>
      </c>
      <c r="AE16" s="89"/>
    </row>
    <row r="17" spans="1:30" s="74" customFormat="1" ht="13.5" thickBot="1">
      <c r="A17" s="1" t="s">
        <v>107</v>
      </c>
      <c r="B17" s="75" t="s">
        <v>108</v>
      </c>
      <c r="C17" s="75"/>
      <c r="D17" s="75"/>
      <c r="E17" s="85">
        <f>VLOOKUP($B17,'[2]NUM4'!$G$2:$Q$140,2,FALSE)</f>
        <v>1</v>
      </c>
      <c r="F17" s="79">
        <f>VLOOKUP($B17,'[2]NUM4'!$G$2:$Q$140,3,FALSE)</f>
        <v>4</v>
      </c>
      <c r="G17" s="79">
        <f>VLOOKUP($B17,'[2]NUM4'!$G$2:$Q$140,4,FALSE)</f>
        <v>3</v>
      </c>
      <c r="H17" s="79">
        <f>VLOOKUP($B17,'[2]NUM4'!$G$2:$Q$140,5,FALSE)</f>
        <v>1</v>
      </c>
      <c r="I17" s="79">
        <f>VLOOKUP($B17,'[2]NUM4'!$G$2:$Q$140,6,FALSE)</f>
        <v>1</v>
      </c>
      <c r="J17" s="79">
        <f>VLOOKUP($B17,'[2]NUM4'!$G$2:$Q$140,7,FALSE)</f>
        <v>1</v>
      </c>
      <c r="K17" s="79">
        <f>VLOOKUP($B17,'[2]NUM4'!$G$2:$Q$140,8,FALSE)</f>
        <v>1</v>
      </c>
      <c r="L17" s="79">
        <f>VLOOKUP($B17,'[2]NUM4'!$G$2:$Q$140,9,FALSE)</f>
        <v>3</v>
      </c>
      <c r="M17" s="79">
        <f>VLOOKUP($B17,'[2]NUM4'!$G$2:$Q$140,10,FALSE)</f>
        <v>1</v>
      </c>
      <c r="N17" s="79"/>
      <c r="O17" s="79"/>
      <c r="P17" s="79"/>
      <c r="Q17" s="7">
        <f>SUM(E17:P17)</f>
        <v>16</v>
      </c>
      <c r="R17" s="85">
        <f>VLOOKUP($B17,'[2]DEN4'!$G$2:$Q$140,2,FALSE)</f>
        <v>1</v>
      </c>
      <c r="S17" s="79">
        <f>VLOOKUP($B17,'[2]DEN4'!$G$2:$Q$140,3,FALSE)</f>
        <v>4</v>
      </c>
      <c r="T17" s="79">
        <f>VLOOKUP($B17,'[2]DEN4'!$G$2:$Q$140,4,FALSE)</f>
        <v>3</v>
      </c>
      <c r="U17" s="79">
        <f>VLOOKUP($B17,'[2]DEN4'!$G$2:$Q$140,5,FALSE)</f>
        <v>1</v>
      </c>
      <c r="V17" s="79">
        <f>VLOOKUP($B17,'[2]DEN4'!$G$2:$Q$140,6,FALSE)</f>
        <v>2</v>
      </c>
      <c r="W17" s="79">
        <f>VLOOKUP($B17,'[2]DEN4'!$G$2:$Q$140,7,FALSE)</f>
        <v>2</v>
      </c>
      <c r="X17" s="79">
        <f>VLOOKUP($B17,'[2]DEN4'!$G$2:$Q$140,8,FALSE)</f>
        <v>1</v>
      </c>
      <c r="Y17" s="79">
        <f>VLOOKUP($B17,'[2]DEN4'!$G$2:$Q$140,9,FALSE)</f>
        <v>3</v>
      </c>
      <c r="Z17" s="79">
        <f>VLOOKUP($B17,'[2]DEN4'!$G$2:$Q$140,10,FALSE)</f>
        <v>1</v>
      </c>
      <c r="AA17" s="79"/>
      <c r="AB17" s="79"/>
      <c r="AC17" s="79"/>
      <c r="AD17" s="7">
        <f t="shared" si="0"/>
        <v>18</v>
      </c>
    </row>
    <row r="18" spans="1:30" s="74" customFormat="1" ht="13.5" thickBot="1">
      <c r="A18" s="1" t="s">
        <v>107</v>
      </c>
      <c r="B18" s="75" t="s">
        <v>109</v>
      </c>
      <c r="C18" s="75"/>
      <c r="D18" s="75"/>
      <c r="E18" s="85">
        <f>VLOOKUP($B18,'[2]NUM4'!$G$2:$Q$140,2,FALSE)</f>
        <v>0</v>
      </c>
      <c r="F18" s="79">
        <f>VLOOKUP($B18,'[2]NUM4'!$G$2:$Q$140,3,FALSE)</f>
        <v>1</v>
      </c>
      <c r="G18" s="79">
        <f>VLOOKUP($B18,'[2]NUM4'!$G$2:$Q$140,4,FALSE)</f>
        <v>1</v>
      </c>
      <c r="H18" s="79">
        <f>VLOOKUP($B18,'[2]NUM4'!$G$2:$Q$140,5,FALSE)</f>
        <v>1</v>
      </c>
      <c r="I18" s="79">
        <f>VLOOKUP($B18,'[2]NUM4'!$G$2:$Q$140,6,FALSE)</f>
        <v>1</v>
      </c>
      <c r="J18" s="79">
        <f>VLOOKUP($B18,'[2]NUM4'!$G$2:$Q$140,7,FALSE)</f>
        <v>1</v>
      </c>
      <c r="K18" s="79">
        <f>VLOOKUP($B18,'[2]NUM4'!$G$2:$Q$140,8,FALSE)</f>
        <v>1</v>
      </c>
      <c r="L18" s="79">
        <f>VLOOKUP($B18,'[2]NUM4'!$G$2:$Q$140,9,FALSE)</f>
        <v>0</v>
      </c>
      <c r="M18" s="79">
        <f>VLOOKUP($B18,'[2]NUM4'!$G$2:$Q$140,10,FALSE)</f>
        <v>1</v>
      </c>
      <c r="N18" s="79"/>
      <c r="O18" s="79"/>
      <c r="P18" s="79"/>
      <c r="Q18" s="7">
        <f>SUM(E18:P18)</f>
        <v>7</v>
      </c>
      <c r="R18" s="85">
        <f>VLOOKUP($B18,'[2]DEN4'!$G$2:$Q$140,2,FALSE)</f>
        <v>0</v>
      </c>
      <c r="S18" s="79">
        <f>VLOOKUP($B18,'[2]DEN4'!$G$2:$Q$140,3,FALSE)</f>
        <v>2</v>
      </c>
      <c r="T18" s="79">
        <f>VLOOKUP($B18,'[2]DEN4'!$G$2:$Q$140,4,FALSE)</f>
        <v>1</v>
      </c>
      <c r="U18" s="79">
        <f>VLOOKUP($B18,'[2]DEN4'!$G$2:$Q$140,5,FALSE)</f>
        <v>1</v>
      </c>
      <c r="V18" s="79">
        <f>VLOOKUP($B18,'[2]DEN4'!$G$2:$Q$140,6,FALSE)</f>
        <v>1</v>
      </c>
      <c r="W18" s="79">
        <f>VLOOKUP($B18,'[2]DEN4'!$G$2:$Q$140,7,FALSE)</f>
        <v>1</v>
      </c>
      <c r="X18" s="79">
        <f>VLOOKUP($B18,'[2]DEN4'!$G$2:$Q$140,8,FALSE)</f>
        <v>1</v>
      </c>
      <c r="Y18" s="79">
        <f>VLOOKUP($B18,'[2]DEN4'!$G$2:$Q$140,9,FALSE)</f>
        <v>0</v>
      </c>
      <c r="Z18" s="79">
        <f>VLOOKUP($B18,'[2]DEN4'!$G$2:$Q$140,10,FALSE)</f>
        <v>1</v>
      </c>
      <c r="AA18" s="79"/>
      <c r="AB18" s="79"/>
      <c r="AC18" s="79"/>
      <c r="AD18" s="7">
        <f t="shared" si="0"/>
        <v>8</v>
      </c>
    </row>
    <row r="19" spans="1:30" s="74" customFormat="1" ht="13.5" thickBot="1">
      <c r="A19" s="1" t="s">
        <v>107</v>
      </c>
      <c r="B19" s="75" t="s">
        <v>110</v>
      </c>
      <c r="C19" s="75"/>
      <c r="D19" s="75"/>
      <c r="E19" s="85">
        <f>VLOOKUP($B19,'[2]NUM4'!$G$2:$Q$140,2,FALSE)</f>
        <v>0</v>
      </c>
      <c r="F19" s="79">
        <f>VLOOKUP($B19,'[2]NUM4'!$G$2:$Q$140,3,FALSE)</f>
        <v>1</v>
      </c>
      <c r="G19" s="79">
        <f>VLOOKUP($B19,'[2]NUM4'!$G$2:$Q$140,4,FALSE)</f>
        <v>1</v>
      </c>
      <c r="H19" s="79">
        <f>VLOOKUP($B19,'[2]NUM4'!$G$2:$Q$140,5,FALSE)</f>
        <v>0</v>
      </c>
      <c r="I19" s="79">
        <f>VLOOKUP($B19,'[2]NUM4'!$G$2:$Q$140,6,FALSE)</f>
        <v>1</v>
      </c>
      <c r="J19" s="79">
        <f>VLOOKUP($B19,'[2]NUM4'!$G$2:$Q$140,7,FALSE)</f>
        <v>1</v>
      </c>
      <c r="K19" s="79">
        <f>VLOOKUP($B19,'[2]NUM4'!$G$2:$Q$140,8,FALSE)</f>
        <v>1</v>
      </c>
      <c r="L19" s="79">
        <f>VLOOKUP($B19,'[2]NUM4'!$G$2:$Q$140,9,FALSE)</f>
        <v>0</v>
      </c>
      <c r="M19" s="79">
        <f>VLOOKUP($B19,'[2]NUM4'!$G$2:$Q$140,10,FALSE)</f>
        <v>0</v>
      </c>
      <c r="N19" s="79"/>
      <c r="O19" s="79"/>
      <c r="P19" s="79"/>
      <c r="Q19" s="7">
        <f>SUM(E19:P19)</f>
        <v>5</v>
      </c>
      <c r="R19" s="85">
        <f>VLOOKUP($B19,'[2]DEN4'!$G$2:$Q$140,2,FALSE)</f>
        <v>0</v>
      </c>
      <c r="S19" s="79">
        <f>VLOOKUP($B19,'[2]DEN4'!$G$2:$Q$140,3,FALSE)</f>
        <v>1</v>
      </c>
      <c r="T19" s="79">
        <f>VLOOKUP($B19,'[2]DEN4'!$G$2:$Q$140,4,FALSE)</f>
        <v>1</v>
      </c>
      <c r="U19" s="79">
        <f>VLOOKUP($B19,'[2]DEN4'!$G$2:$Q$140,5,FALSE)</f>
        <v>0</v>
      </c>
      <c r="V19" s="79">
        <f>VLOOKUP($B19,'[2]DEN4'!$G$2:$Q$140,6,FALSE)</f>
        <v>1</v>
      </c>
      <c r="W19" s="79">
        <f>VLOOKUP($B19,'[2]DEN4'!$G$2:$Q$140,7,FALSE)</f>
        <v>1</v>
      </c>
      <c r="X19" s="79">
        <f>VLOOKUP($B19,'[2]DEN4'!$G$2:$Q$140,8,FALSE)</f>
        <v>1</v>
      </c>
      <c r="Y19" s="79">
        <f>VLOOKUP($B19,'[2]DEN4'!$G$2:$Q$140,9,FALSE)</f>
        <v>1</v>
      </c>
      <c r="Z19" s="79">
        <f>VLOOKUP($B19,'[2]DEN4'!$G$2:$Q$140,10,FALSE)</f>
        <v>0</v>
      </c>
      <c r="AA19" s="79"/>
      <c r="AB19" s="79"/>
      <c r="AC19" s="79"/>
      <c r="AD19" s="7">
        <f t="shared" si="0"/>
        <v>6</v>
      </c>
    </row>
    <row r="20" spans="1:30" s="74" customFormat="1" ht="13.5" thickBot="1">
      <c r="A20" s="1" t="s">
        <v>107</v>
      </c>
      <c r="B20" s="75" t="s">
        <v>111</v>
      </c>
      <c r="C20" s="75"/>
      <c r="D20" s="75"/>
      <c r="E20" s="85">
        <f>VLOOKUP($B20,'[2]NUM4'!$G$2:$Q$140,2,FALSE)</f>
        <v>1</v>
      </c>
      <c r="F20" s="79">
        <f>VLOOKUP($B20,'[2]NUM4'!$G$2:$Q$140,3,FALSE)</f>
        <v>0</v>
      </c>
      <c r="G20" s="79">
        <f>VLOOKUP($B20,'[2]NUM4'!$G$2:$Q$140,4,FALSE)</f>
        <v>1</v>
      </c>
      <c r="H20" s="79">
        <f>VLOOKUP($B20,'[2]NUM4'!$G$2:$Q$140,5,FALSE)</f>
        <v>1</v>
      </c>
      <c r="I20" s="79">
        <f>VLOOKUP($B20,'[2]NUM4'!$G$2:$Q$140,6,FALSE)</f>
        <v>0</v>
      </c>
      <c r="J20" s="79">
        <f>VLOOKUP($B20,'[2]NUM4'!$G$2:$Q$140,7,FALSE)</f>
        <v>0</v>
      </c>
      <c r="K20" s="79">
        <f>VLOOKUP($B20,'[2]NUM4'!$G$2:$Q$140,8,FALSE)</f>
        <v>0</v>
      </c>
      <c r="L20" s="79">
        <f>VLOOKUP($B20,'[2]NUM4'!$G$2:$Q$140,9,FALSE)</f>
        <v>1</v>
      </c>
      <c r="M20" s="79">
        <f>VLOOKUP($B20,'[2]NUM4'!$G$2:$Q$140,10,FALSE)</f>
        <v>1</v>
      </c>
      <c r="N20" s="79"/>
      <c r="O20" s="79"/>
      <c r="P20" s="79"/>
      <c r="Q20" s="7">
        <f>SUM(E20:P20)</f>
        <v>5</v>
      </c>
      <c r="R20" s="85">
        <f>VLOOKUP($B20,'[2]DEN4'!$G$2:$Q$140,2,FALSE)</f>
        <v>1</v>
      </c>
      <c r="S20" s="79">
        <f>VLOOKUP($B20,'[2]DEN4'!$G$2:$Q$140,3,FALSE)</f>
        <v>0</v>
      </c>
      <c r="T20" s="79">
        <f>VLOOKUP($B20,'[2]DEN4'!$G$2:$Q$140,4,FALSE)</f>
        <v>3</v>
      </c>
      <c r="U20" s="79">
        <f>VLOOKUP($B20,'[2]DEN4'!$G$2:$Q$140,5,FALSE)</f>
        <v>1</v>
      </c>
      <c r="V20" s="79">
        <f>VLOOKUP($B20,'[2]DEN4'!$G$2:$Q$140,6,FALSE)</f>
        <v>0</v>
      </c>
      <c r="W20" s="79">
        <f>VLOOKUP($B20,'[2]DEN4'!$G$2:$Q$140,7,FALSE)</f>
        <v>0</v>
      </c>
      <c r="X20" s="79">
        <f>VLOOKUP($B20,'[2]DEN4'!$G$2:$Q$140,8,FALSE)</f>
        <v>0</v>
      </c>
      <c r="Y20" s="79">
        <f>VLOOKUP($B20,'[2]DEN4'!$G$2:$Q$140,9,FALSE)</f>
        <v>1</v>
      </c>
      <c r="Z20" s="79">
        <f>VLOOKUP($B20,'[2]DEN4'!$G$2:$Q$140,10,FALSE)</f>
        <v>1</v>
      </c>
      <c r="AA20" s="79"/>
      <c r="AB20" s="79"/>
      <c r="AC20" s="79"/>
      <c r="AD20" s="7">
        <f t="shared" si="0"/>
        <v>7</v>
      </c>
    </row>
    <row r="21" spans="1:31" s="82" customFormat="1" ht="13.5" thickBot="1">
      <c r="A21" s="148" t="s">
        <v>113</v>
      </c>
      <c r="B21" s="149"/>
      <c r="C21" s="45">
        <f>+D21/'Meta Corte Muni'!J47</f>
        <v>1.0318949343339587</v>
      </c>
      <c r="D21" s="20">
        <f>+Q21/AD21</f>
        <v>0.8461538461538461</v>
      </c>
      <c r="E21" s="15">
        <f aca="true" t="shared" si="2" ref="E21:AD21">SUM(E17:E20)</f>
        <v>2</v>
      </c>
      <c r="F21" s="15">
        <f t="shared" si="2"/>
        <v>6</v>
      </c>
      <c r="G21" s="15">
        <f t="shared" si="2"/>
        <v>6</v>
      </c>
      <c r="H21" s="15">
        <f t="shared" si="2"/>
        <v>3</v>
      </c>
      <c r="I21" s="15">
        <f t="shared" si="2"/>
        <v>3</v>
      </c>
      <c r="J21" s="15">
        <f t="shared" si="2"/>
        <v>3</v>
      </c>
      <c r="K21" s="15">
        <f t="shared" si="2"/>
        <v>3</v>
      </c>
      <c r="L21" s="15">
        <f t="shared" si="2"/>
        <v>4</v>
      </c>
      <c r="M21" s="15">
        <f t="shared" si="2"/>
        <v>3</v>
      </c>
      <c r="N21" s="15">
        <f t="shared" si="2"/>
        <v>0</v>
      </c>
      <c r="O21" s="15">
        <f t="shared" si="2"/>
        <v>0</v>
      </c>
      <c r="P21" s="15">
        <f t="shared" si="2"/>
        <v>0</v>
      </c>
      <c r="Q21" s="15">
        <f t="shared" si="2"/>
        <v>33</v>
      </c>
      <c r="R21" s="15">
        <f t="shared" si="2"/>
        <v>2</v>
      </c>
      <c r="S21" s="15">
        <f t="shared" si="2"/>
        <v>7</v>
      </c>
      <c r="T21" s="15">
        <f t="shared" si="2"/>
        <v>8</v>
      </c>
      <c r="U21" s="15">
        <f t="shared" si="2"/>
        <v>3</v>
      </c>
      <c r="V21" s="15">
        <f t="shared" si="2"/>
        <v>4</v>
      </c>
      <c r="W21" s="15">
        <f t="shared" si="2"/>
        <v>4</v>
      </c>
      <c r="X21" s="15">
        <f t="shared" si="2"/>
        <v>3</v>
      </c>
      <c r="Y21" s="15">
        <f t="shared" si="2"/>
        <v>5</v>
      </c>
      <c r="Z21" s="15">
        <f t="shared" si="2"/>
        <v>3</v>
      </c>
      <c r="AA21" s="15">
        <f t="shared" si="2"/>
        <v>0</v>
      </c>
      <c r="AB21" s="15">
        <f t="shared" si="2"/>
        <v>0</v>
      </c>
      <c r="AC21" s="15">
        <f t="shared" si="2"/>
        <v>0</v>
      </c>
      <c r="AD21" s="15">
        <f t="shared" si="2"/>
        <v>39</v>
      </c>
      <c r="AE21" s="89"/>
    </row>
    <row r="22" spans="2:31" s="87" customFormat="1" ht="12.75">
      <c r="B22" s="80" t="s">
        <v>19</v>
      </c>
      <c r="C22" s="80"/>
      <c r="E22" s="88">
        <f>+E21+E16</f>
        <v>7</v>
      </c>
      <c r="F22" s="88">
        <f aca="true" t="shared" si="3" ref="F22:AD22">+F21+F16</f>
        <v>6</v>
      </c>
      <c r="G22" s="88">
        <f t="shared" si="3"/>
        <v>11</v>
      </c>
      <c r="H22" s="88">
        <f t="shared" si="3"/>
        <v>3</v>
      </c>
      <c r="I22" s="88">
        <f t="shared" si="3"/>
        <v>6</v>
      </c>
      <c r="J22" s="88">
        <f t="shared" si="3"/>
        <v>10</v>
      </c>
      <c r="K22" s="88">
        <f t="shared" si="3"/>
        <v>4</v>
      </c>
      <c r="L22" s="88">
        <f t="shared" si="3"/>
        <v>6</v>
      </c>
      <c r="M22" s="88">
        <f t="shared" si="3"/>
        <v>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57</v>
      </c>
      <c r="R22" s="88">
        <f t="shared" si="3"/>
        <v>11</v>
      </c>
      <c r="S22" s="88">
        <f t="shared" si="3"/>
        <v>8</v>
      </c>
      <c r="T22" s="88">
        <f t="shared" si="3"/>
        <v>13</v>
      </c>
      <c r="U22" s="88">
        <f t="shared" si="3"/>
        <v>4</v>
      </c>
      <c r="V22" s="88">
        <f t="shared" si="3"/>
        <v>12</v>
      </c>
      <c r="W22" s="88">
        <f t="shared" si="3"/>
        <v>12</v>
      </c>
      <c r="X22" s="88">
        <f t="shared" si="3"/>
        <v>4</v>
      </c>
      <c r="Y22" s="88">
        <f t="shared" si="3"/>
        <v>8</v>
      </c>
      <c r="Z22" s="88">
        <f t="shared" si="3"/>
        <v>7</v>
      </c>
      <c r="AA22" s="88">
        <f t="shared" si="3"/>
        <v>0</v>
      </c>
      <c r="AB22" s="88">
        <f t="shared" si="3"/>
        <v>0</v>
      </c>
      <c r="AC22" s="88">
        <f t="shared" si="3"/>
        <v>0</v>
      </c>
      <c r="AD22" s="88">
        <f t="shared" si="3"/>
        <v>79</v>
      </c>
      <c r="AE22" s="83"/>
    </row>
    <row r="23" ht="15">
      <c r="AD23" s="18"/>
    </row>
  </sheetData>
  <sheetProtection/>
  <mergeCells count="11">
    <mergeCell ref="A16:B16"/>
    <mergeCell ref="A21:B21"/>
    <mergeCell ref="R10:AD10"/>
    <mergeCell ref="R2:AD9"/>
    <mergeCell ref="D1:D10"/>
    <mergeCell ref="E1:AD1"/>
    <mergeCell ref="A1:A10"/>
    <mergeCell ref="B1:B10"/>
    <mergeCell ref="E2:Q9"/>
    <mergeCell ref="E10:Q10"/>
    <mergeCell ref="C1:C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4.140625" style="0" customWidth="1"/>
    <col min="5" max="6" width="8.421875" style="56" customWidth="1"/>
    <col min="7" max="17" width="8.421875" style="0" customWidth="1"/>
  </cols>
  <sheetData>
    <row r="1" spans="1:19" ht="73.5" customHeight="1" thickBot="1" thickTop="1">
      <c r="A1" s="156" t="s">
        <v>0</v>
      </c>
      <c r="B1" s="150" t="s">
        <v>1</v>
      </c>
      <c r="C1" s="150" t="s">
        <v>58</v>
      </c>
      <c r="D1" s="175" t="s">
        <v>55</v>
      </c>
      <c r="E1" s="193" t="s">
        <v>36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15" customHeight="1">
      <c r="A2" s="157"/>
      <c r="B2" s="160"/>
      <c r="C2" s="151"/>
      <c r="D2" s="176"/>
      <c r="E2" s="164" t="s">
        <v>3</v>
      </c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4" t="s">
        <v>4</v>
      </c>
      <c r="S2" s="161"/>
    </row>
    <row r="3" spans="1:19" ht="15" customHeight="1">
      <c r="A3" s="157"/>
      <c r="B3" s="160"/>
      <c r="C3" s="151"/>
      <c r="D3" s="176"/>
      <c r="E3" s="166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6"/>
      <c r="S3" s="162"/>
    </row>
    <row r="4" spans="1:19" ht="15" customHeight="1">
      <c r="A4" s="157"/>
      <c r="B4" s="160"/>
      <c r="C4" s="151"/>
      <c r="D4" s="176"/>
      <c r="E4" s="166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6"/>
      <c r="S4" s="162"/>
    </row>
    <row r="5" spans="1:19" ht="15" customHeight="1">
      <c r="A5" s="157"/>
      <c r="B5" s="160"/>
      <c r="C5" s="151"/>
      <c r="D5" s="176"/>
      <c r="E5" s="166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6"/>
      <c r="S5" s="162"/>
    </row>
    <row r="6" spans="1:19" ht="15" customHeight="1">
      <c r="A6" s="157"/>
      <c r="B6" s="160"/>
      <c r="C6" s="151"/>
      <c r="D6" s="176"/>
      <c r="E6" s="166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6"/>
      <c r="S6" s="162"/>
    </row>
    <row r="7" spans="1:19" ht="15" customHeight="1">
      <c r="A7" s="157"/>
      <c r="B7" s="160"/>
      <c r="C7" s="151"/>
      <c r="D7" s="176"/>
      <c r="E7" s="166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6"/>
      <c r="S7" s="162"/>
    </row>
    <row r="8" spans="1:19" ht="15" customHeight="1">
      <c r="A8" s="157"/>
      <c r="B8" s="160"/>
      <c r="C8" s="151"/>
      <c r="D8" s="176"/>
      <c r="E8" s="166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6"/>
      <c r="S8" s="162"/>
    </row>
    <row r="9" spans="1:19" ht="15.75" customHeight="1" thickBot="1">
      <c r="A9" s="157"/>
      <c r="B9" s="160"/>
      <c r="C9" s="151"/>
      <c r="D9" s="176"/>
      <c r="E9" s="168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8"/>
      <c r="S9" s="163"/>
    </row>
    <row r="10" spans="1:19" ht="57.75" customHeight="1" thickBot="1">
      <c r="A10" s="158"/>
      <c r="B10" s="152"/>
      <c r="C10" s="151"/>
      <c r="D10" s="177"/>
      <c r="E10" s="154" t="s">
        <v>37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5"/>
      <c r="R10" s="191" t="s">
        <v>126</v>
      </c>
      <c r="S10" s="191"/>
    </row>
    <row r="11" spans="1:19" ht="33.75" thickBot="1">
      <c r="A11" s="72"/>
      <c r="B11" s="72"/>
      <c r="C11" s="152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192"/>
      <c r="S11" s="192"/>
    </row>
    <row r="12" spans="1:17" s="74" customFormat="1" ht="13.5" thickBot="1">
      <c r="A12" s="1" t="s">
        <v>102</v>
      </c>
      <c r="B12" s="75" t="s">
        <v>103</v>
      </c>
      <c r="C12" s="75"/>
      <c r="D12" s="75"/>
      <c r="E12" s="85">
        <f>VLOOKUP($B12,'[2]NUM5'!$G$3:$O$138,2,FALSE)</f>
        <v>1</v>
      </c>
      <c r="F12" s="85">
        <f>VLOOKUP($B12,'[2]NUM5'!$G$3:$O$138,3,FALSE)</f>
        <v>2</v>
      </c>
      <c r="G12" s="77">
        <f>VLOOKUP($B12,'[2]NUM5'!$G$3:$O$138,4,FALSE)</f>
        <v>0</v>
      </c>
      <c r="H12" s="77">
        <f>VLOOKUP($B12,'[2]NUM5'!$G$3:$O$138,5,FALSE)</f>
        <v>0</v>
      </c>
      <c r="I12" s="77">
        <f>VLOOKUP($B12,'[2]NUM5'!$G$3:$O$138,6,FALSE)</f>
        <v>0</v>
      </c>
      <c r="J12" s="77">
        <f>VLOOKUP($B12,'[2]NUM5'!$G$3:$O$138,7,FALSE)</f>
        <v>70</v>
      </c>
      <c r="K12" s="77">
        <f>VLOOKUP($B12,'[2]NUM5'!$G$3:$O$138,8,FALSE)</f>
        <v>10</v>
      </c>
      <c r="L12" s="77">
        <f>VLOOKUP($B12,'[2]NUM5'!$G$3:$O$138,9,FALSE)</f>
        <v>8</v>
      </c>
      <c r="M12" s="77">
        <f>VLOOKUP($B12,'[2]NUM5'!$G$2:$P$138,10,FALSE)</f>
        <v>1</v>
      </c>
      <c r="N12" s="77"/>
      <c r="O12" s="77"/>
      <c r="P12" s="77"/>
      <c r="Q12" s="19">
        <f>SUM(E12:P12)</f>
        <v>92</v>
      </c>
    </row>
    <row r="13" spans="1:17" s="74" customFormat="1" ht="13.5" thickBot="1">
      <c r="A13" s="1" t="s">
        <v>102</v>
      </c>
      <c r="B13" s="75" t="s">
        <v>104</v>
      </c>
      <c r="C13" s="75"/>
      <c r="D13" s="75"/>
      <c r="E13" s="85">
        <f>VLOOKUP($B13,'[2]NUM5'!$G$3:$O$138,2,FALSE)</f>
        <v>0</v>
      </c>
      <c r="F13" s="85">
        <f>VLOOKUP($B13,'[2]NUM5'!$G$3:$O$138,3,FALSE)</f>
        <v>0</v>
      </c>
      <c r="G13" s="77">
        <f>VLOOKUP($B13,'[2]NUM5'!$G$3:$O$138,4,FALSE)</f>
        <v>0</v>
      </c>
      <c r="H13" s="77">
        <f>VLOOKUP($B13,'[2]NUM5'!$G$3:$O$138,5,FALSE)</f>
        <v>0</v>
      </c>
      <c r="I13" s="77">
        <f>VLOOKUP($B13,'[2]NUM5'!$G$3:$O$138,6,FALSE)</f>
        <v>0</v>
      </c>
      <c r="J13" s="77">
        <f>VLOOKUP($B13,'[2]NUM5'!$G$3:$O$138,7,FALSE)</f>
        <v>45</v>
      </c>
      <c r="K13" s="77">
        <f>VLOOKUP($B13,'[2]NUM5'!$G$3:$O$138,8,FALSE)</f>
        <v>4</v>
      </c>
      <c r="L13" s="77">
        <f>VLOOKUP($B13,'[2]NUM5'!$G$3:$O$138,9,FALSE)</f>
        <v>0</v>
      </c>
      <c r="M13" s="77">
        <f>VLOOKUP($B13,'[2]NUM5'!$G$2:$P$138,10,FALSE)</f>
        <v>0</v>
      </c>
      <c r="N13" s="77"/>
      <c r="O13" s="77"/>
      <c r="P13" s="77"/>
      <c r="Q13" s="19">
        <f>SUM(E13:P13)</f>
        <v>49</v>
      </c>
    </row>
    <row r="14" spans="1:17" s="74" customFormat="1" ht="13.5" thickBot="1">
      <c r="A14" s="1" t="s">
        <v>102</v>
      </c>
      <c r="B14" s="75" t="s">
        <v>105</v>
      </c>
      <c r="C14" s="75"/>
      <c r="D14" s="75"/>
      <c r="E14" s="85">
        <f>VLOOKUP($B14,'[2]NUM5'!$G$3:$O$138,2,FALSE)</f>
        <v>0</v>
      </c>
      <c r="F14" s="85">
        <f>VLOOKUP($B14,'[2]NUM5'!$G$3:$O$138,3,FALSE)</f>
        <v>0</v>
      </c>
      <c r="G14" s="77">
        <f>VLOOKUP($B14,'[2]NUM5'!$G$3:$O$138,4,FALSE)</f>
        <v>0</v>
      </c>
      <c r="H14" s="77">
        <f>VLOOKUP($B14,'[2]NUM5'!$G$3:$O$138,5,FALSE)</f>
        <v>0</v>
      </c>
      <c r="I14" s="77">
        <f>VLOOKUP($B14,'[2]NUM5'!$G$3:$O$138,6,FALSE)</f>
        <v>2</v>
      </c>
      <c r="J14" s="77">
        <f>VLOOKUP($B14,'[2]NUM5'!$G$3:$O$138,7,FALSE)</f>
        <v>20</v>
      </c>
      <c r="K14" s="77">
        <f>VLOOKUP($B14,'[2]NUM5'!$G$3:$O$138,8,FALSE)</f>
        <v>0</v>
      </c>
      <c r="L14" s="77">
        <f>VLOOKUP($B14,'[2]NUM5'!$G$3:$O$138,9,FALSE)</f>
        <v>0</v>
      </c>
      <c r="M14" s="77">
        <f>VLOOKUP($B14,'[2]NUM5'!$G$2:$P$138,10,FALSE)</f>
        <v>4</v>
      </c>
      <c r="N14" s="77"/>
      <c r="O14" s="77"/>
      <c r="P14" s="77"/>
      <c r="Q14" s="19">
        <f>SUM(E14:P14)</f>
        <v>26</v>
      </c>
    </row>
    <row r="15" spans="1:17" s="74" customFormat="1" ht="13.5" thickBot="1">
      <c r="A15" s="1" t="s">
        <v>102</v>
      </c>
      <c r="B15" s="75" t="s">
        <v>106</v>
      </c>
      <c r="C15" s="75"/>
      <c r="D15" s="75"/>
      <c r="E15" s="85">
        <f>VLOOKUP($B15,'[2]NUM5'!$G$3:$O$138,2,FALSE)</f>
        <v>0</v>
      </c>
      <c r="F15" s="85">
        <f>VLOOKUP($B15,'[2]NUM5'!$G$3:$O$138,3,FALSE)</f>
        <v>0</v>
      </c>
      <c r="G15" s="77">
        <f>VLOOKUP($B15,'[2]NUM5'!$G$3:$O$138,4,FALSE)</f>
        <v>0</v>
      </c>
      <c r="H15" s="77">
        <f>VLOOKUP($B15,'[2]NUM5'!$G$3:$O$138,5,FALSE)</f>
        <v>0</v>
      </c>
      <c r="I15" s="77">
        <f>VLOOKUP($B15,'[2]NUM5'!$G$3:$O$138,6,FALSE)</f>
        <v>4</v>
      </c>
      <c r="J15" s="77">
        <f>VLOOKUP($B15,'[2]NUM5'!$G$3:$O$138,7,FALSE)</f>
        <v>15</v>
      </c>
      <c r="K15" s="77">
        <f>VLOOKUP($B15,'[2]NUM5'!$G$3:$O$138,8,FALSE)</f>
        <v>5</v>
      </c>
      <c r="L15" s="77">
        <f>VLOOKUP($B15,'[2]NUM5'!$G$3:$O$138,9,FALSE)</f>
        <v>5</v>
      </c>
      <c r="M15" s="77">
        <f>VLOOKUP($B15,'[2]NUM5'!$G$2:$P$138,10,FALSE)</f>
        <v>0</v>
      </c>
      <c r="N15" s="77"/>
      <c r="O15" s="77"/>
      <c r="P15" s="77"/>
      <c r="Q15" s="19">
        <f>SUM(E15:P15)</f>
        <v>29</v>
      </c>
    </row>
    <row r="16" spans="1:19" s="82" customFormat="1" ht="13.5" thickBot="1">
      <c r="A16" s="148" t="s">
        <v>112</v>
      </c>
      <c r="B16" s="149"/>
      <c r="C16" s="45">
        <f>+D16/'Meta Corte Muni'!K46</f>
        <v>0.931757332359742</v>
      </c>
      <c r="D16" s="20">
        <f>+Q16/R16</f>
        <v>0.1856060606060606</v>
      </c>
      <c r="E16" s="86">
        <f aca="true" t="shared" si="0" ref="E16:P16">SUM(E12:E15)</f>
        <v>1</v>
      </c>
      <c r="F16" s="86">
        <f t="shared" si="0"/>
        <v>2</v>
      </c>
      <c r="G16" s="84">
        <f t="shared" si="0"/>
        <v>0</v>
      </c>
      <c r="H16" s="84">
        <f t="shared" si="0"/>
        <v>0</v>
      </c>
      <c r="I16" s="84">
        <f t="shared" si="0"/>
        <v>6</v>
      </c>
      <c r="J16" s="84">
        <f t="shared" si="0"/>
        <v>150</v>
      </c>
      <c r="K16" s="84">
        <f t="shared" si="0"/>
        <v>19</v>
      </c>
      <c r="L16" s="84">
        <f t="shared" si="0"/>
        <v>13</v>
      </c>
      <c r="M16" s="84">
        <f t="shared" si="0"/>
        <v>5</v>
      </c>
      <c r="N16" s="84">
        <f t="shared" si="0"/>
        <v>0</v>
      </c>
      <c r="O16" s="84">
        <f t="shared" si="0"/>
        <v>0</v>
      </c>
      <c r="P16" s="84">
        <f t="shared" si="0"/>
        <v>0</v>
      </c>
      <c r="Q16" s="15">
        <f>SUM(Q12:Q15)</f>
        <v>196</v>
      </c>
      <c r="R16" s="199">
        <v>1056</v>
      </c>
      <c r="S16" s="200"/>
    </row>
    <row r="17" spans="1:17" s="74" customFormat="1" ht="13.5" thickBot="1">
      <c r="A17" s="1" t="s">
        <v>107</v>
      </c>
      <c r="B17" s="75" t="s">
        <v>108</v>
      </c>
      <c r="C17" s="75"/>
      <c r="D17" s="75"/>
      <c r="E17" s="85">
        <f>VLOOKUP($B17,'[2]NUM5'!$G$3:$O$138,2,FALSE)</f>
        <v>4</v>
      </c>
      <c r="F17" s="85">
        <f>VLOOKUP($B17,'[2]NUM5'!$G$3:$O$138,3,FALSE)</f>
        <v>4</v>
      </c>
      <c r="G17" s="77">
        <f>VLOOKUP($B17,'[2]NUM5'!$G$3:$O$138,4,FALSE)</f>
        <v>0</v>
      </c>
      <c r="H17" s="77">
        <f>VLOOKUP($B17,'[2]NUM5'!$G$3:$O$138,5,FALSE)</f>
        <v>6</v>
      </c>
      <c r="I17" s="77">
        <f>VLOOKUP($B17,'[2]NUM5'!$G$3:$O$138,6,FALSE)</f>
        <v>7</v>
      </c>
      <c r="J17" s="77">
        <f>VLOOKUP($B17,'[2]NUM5'!$G$3:$O$138,7,FALSE)</f>
        <v>9</v>
      </c>
      <c r="K17" s="77">
        <f>VLOOKUP($B17,'[2]NUM5'!$G$3:$O$138,8,FALSE)</f>
        <v>6</v>
      </c>
      <c r="L17" s="78">
        <f>VLOOKUP($B17,'[2]NUM5'!$G$3:$O$138,9,FALSE)</f>
        <v>5</v>
      </c>
      <c r="M17" s="78">
        <f>VLOOKUP($B17,'[2]NUM5'!$G$2:$P$138,10,FALSE)</f>
        <v>14</v>
      </c>
      <c r="N17" s="78"/>
      <c r="O17" s="78"/>
      <c r="P17" s="78"/>
      <c r="Q17" s="19">
        <f>SUM(E17:P17)</f>
        <v>55</v>
      </c>
    </row>
    <row r="18" spans="1:17" s="74" customFormat="1" ht="13.5" thickBot="1">
      <c r="A18" s="1" t="s">
        <v>107</v>
      </c>
      <c r="B18" s="75" t="s">
        <v>109</v>
      </c>
      <c r="C18" s="75"/>
      <c r="D18" s="75"/>
      <c r="E18" s="85">
        <f>VLOOKUP($B18,'[2]NUM5'!$G$3:$O$138,2,FALSE)</f>
        <v>0</v>
      </c>
      <c r="F18" s="85">
        <f>VLOOKUP($B18,'[2]NUM5'!$G$3:$O$138,3,FALSE)</f>
        <v>1</v>
      </c>
      <c r="G18" s="77">
        <f>VLOOKUP($B18,'[2]NUM5'!$G$3:$O$138,4,FALSE)</f>
        <v>1</v>
      </c>
      <c r="H18" s="77">
        <f>VLOOKUP($B18,'[2]NUM5'!$G$3:$O$138,5,FALSE)</f>
        <v>0</v>
      </c>
      <c r="I18" s="77">
        <f>VLOOKUP($B18,'[2]NUM5'!$G$3:$O$138,6,FALSE)</f>
        <v>0</v>
      </c>
      <c r="J18" s="77">
        <f>VLOOKUP($B18,'[2]NUM5'!$G$3:$O$138,7,FALSE)</f>
        <v>0</v>
      </c>
      <c r="K18" s="77">
        <f>VLOOKUP($B18,'[2]NUM5'!$G$3:$O$138,8,FALSE)</f>
        <v>4</v>
      </c>
      <c r="L18" s="78">
        <f>VLOOKUP($B18,'[2]NUM5'!$G$3:$O$138,9,FALSE)</f>
        <v>1</v>
      </c>
      <c r="M18" s="78">
        <f>VLOOKUP($B18,'[2]NUM5'!$G$2:$P$138,10,FALSE)</f>
        <v>0</v>
      </c>
      <c r="N18" s="78"/>
      <c r="O18" s="78"/>
      <c r="P18" s="78"/>
      <c r="Q18" s="19">
        <f>SUM(E18:P18)</f>
        <v>7</v>
      </c>
    </row>
    <row r="19" spans="1:17" s="74" customFormat="1" ht="13.5" thickBot="1">
      <c r="A19" s="1" t="s">
        <v>107</v>
      </c>
      <c r="B19" s="75" t="s">
        <v>110</v>
      </c>
      <c r="C19" s="75"/>
      <c r="D19" s="75"/>
      <c r="E19" s="85">
        <f>VLOOKUP($B19,'[2]NUM5'!$G$3:$O$138,2,FALSE)</f>
        <v>0</v>
      </c>
      <c r="F19" s="85">
        <f>VLOOKUP($B19,'[2]NUM5'!$G$3:$O$138,3,FALSE)</f>
        <v>1</v>
      </c>
      <c r="G19" s="77">
        <f>VLOOKUP($B19,'[2]NUM5'!$G$3:$O$138,4,FALSE)</f>
        <v>5</v>
      </c>
      <c r="H19" s="77">
        <f>VLOOKUP($B19,'[2]NUM5'!$G$3:$O$138,5,FALSE)</f>
        <v>6</v>
      </c>
      <c r="I19" s="77">
        <f>VLOOKUP($B19,'[2]NUM5'!$G$3:$O$138,6,FALSE)</f>
        <v>4</v>
      </c>
      <c r="J19" s="77">
        <f>VLOOKUP($B19,'[2]NUM5'!$G$3:$O$138,7,FALSE)</f>
        <v>2</v>
      </c>
      <c r="K19" s="77">
        <f>VLOOKUP($B19,'[2]NUM5'!$G$3:$O$138,8,FALSE)</f>
        <v>1</v>
      </c>
      <c r="L19" s="78">
        <f>VLOOKUP($B19,'[2]NUM5'!$G$3:$O$138,9,FALSE)</f>
        <v>2</v>
      </c>
      <c r="M19" s="78">
        <f>VLOOKUP($B19,'[2]NUM5'!$G$2:$P$138,10,FALSE)</f>
        <v>10</v>
      </c>
      <c r="N19" s="78"/>
      <c r="O19" s="78"/>
      <c r="P19" s="78"/>
      <c r="Q19" s="19">
        <f>SUM(E19:P19)</f>
        <v>31</v>
      </c>
    </row>
    <row r="20" spans="1:17" s="74" customFormat="1" ht="13.5" thickBot="1">
      <c r="A20" s="1" t="s">
        <v>107</v>
      </c>
      <c r="B20" s="75" t="s">
        <v>111</v>
      </c>
      <c r="C20" s="75"/>
      <c r="D20" s="75"/>
      <c r="E20" s="85">
        <f>VLOOKUP($B20,'[2]NUM5'!$G$3:$O$138,2,FALSE)</f>
        <v>0</v>
      </c>
      <c r="F20" s="85">
        <f>VLOOKUP($B20,'[2]NUM5'!$G$3:$O$138,3,FALSE)</f>
        <v>0</v>
      </c>
      <c r="G20" s="77">
        <f>VLOOKUP($B20,'[2]NUM5'!$G$3:$O$138,4,FALSE)</f>
        <v>0</v>
      </c>
      <c r="H20" s="77">
        <f>VLOOKUP($B20,'[2]NUM5'!$G$3:$O$138,5,FALSE)</f>
        <v>1</v>
      </c>
      <c r="I20" s="77">
        <f>VLOOKUP($B20,'[2]NUM5'!$G$3:$O$138,6,FALSE)</f>
        <v>1</v>
      </c>
      <c r="J20" s="77">
        <f>VLOOKUP($B20,'[2]NUM5'!$G$3:$O$138,7,FALSE)</f>
        <v>3</v>
      </c>
      <c r="K20" s="77">
        <f>VLOOKUP($B20,'[2]NUM5'!$G$3:$O$138,8,FALSE)</f>
        <v>0</v>
      </c>
      <c r="L20" s="78">
        <f>VLOOKUP($B20,'[2]NUM5'!$G$3:$O$138,9,FALSE)</f>
        <v>11</v>
      </c>
      <c r="M20" s="78">
        <f>VLOOKUP($B20,'[2]NUM5'!$G$2:$P$138,10,FALSE)</f>
        <v>0</v>
      </c>
      <c r="N20" s="78"/>
      <c r="O20" s="78"/>
      <c r="P20" s="78"/>
      <c r="Q20" s="19">
        <f>SUM(E20:P20)</f>
        <v>16</v>
      </c>
    </row>
    <row r="21" spans="1:19" s="82" customFormat="1" ht="13.5" thickBot="1">
      <c r="A21" s="148" t="s">
        <v>113</v>
      </c>
      <c r="B21" s="149"/>
      <c r="C21" s="45">
        <f>+D21/'Meta Corte Muni'!K47</f>
        <v>0.4533461102071917</v>
      </c>
      <c r="D21" s="20">
        <f>+Q21/R21</f>
        <v>0.09030654515327258</v>
      </c>
      <c r="E21" s="15">
        <f aca="true" t="shared" si="1" ref="E21:P21">SUM(E17:E20)</f>
        <v>4</v>
      </c>
      <c r="F21" s="15">
        <f t="shared" si="1"/>
        <v>6</v>
      </c>
      <c r="G21" s="15">
        <f t="shared" si="1"/>
        <v>6</v>
      </c>
      <c r="H21" s="15">
        <f t="shared" si="1"/>
        <v>13</v>
      </c>
      <c r="I21" s="15">
        <f t="shared" si="1"/>
        <v>12</v>
      </c>
      <c r="J21" s="15">
        <f t="shared" si="1"/>
        <v>14</v>
      </c>
      <c r="K21" s="15">
        <f t="shared" si="1"/>
        <v>11</v>
      </c>
      <c r="L21" s="15">
        <f t="shared" si="1"/>
        <v>19</v>
      </c>
      <c r="M21" s="15">
        <f t="shared" si="1"/>
        <v>24</v>
      </c>
      <c r="N21" s="15">
        <f t="shared" si="1"/>
        <v>0</v>
      </c>
      <c r="O21" s="15">
        <f t="shared" si="1"/>
        <v>0</v>
      </c>
      <c r="P21" s="15">
        <f t="shared" si="1"/>
        <v>0</v>
      </c>
      <c r="Q21" s="15">
        <f>SUM(Q17:Q20)</f>
        <v>109</v>
      </c>
      <c r="R21" s="195">
        <v>1207</v>
      </c>
      <c r="S21" s="196"/>
    </row>
    <row r="22" spans="2:19" s="87" customFormat="1" ht="12.75">
      <c r="B22" s="80" t="s">
        <v>114</v>
      </c>
      <c r="C22" s="80"/>
      <c r="E22" s="88">
        <f>+E21+E16</f>
        <v>5</v>
      </c>
      <c r="F22" s="88">
        <f aca="true" t="shared" si="2" ref="F22:Q22">+F21+F16</f>
        <v>8</v>
      </c>
      <c r="G22" s="88">
        <f t="shared" si="2"/>
        <v>6</v>
      </c>
      <c r="H22" s="88">
        <f t="shared" si="2"/>
        <v>13</v>
      </c>
      <c r="I22" s="88">
        <f t="shared" si="2"/>
        <v>18</v>
      </c>
      <c r="J22" s="88">
        <f t="shared" si="2"/>
        <v>164</v>
      </c>
      <c r="K22" s="88">
        <f t="shared" si="2"/>
        <v>30</v>
      </c>
      <c r="L22" s="88">
        <f t="shared" si="2"/>
        <v>32</v>
      </c>
      <c r="M22" s="88">
        <f t="shared" si="2"/>
        <v>29</v>
      </c>
      <c r="N22" s="88">
        <f t="shared" si="2"/>
        <v>0</v>
      </c>
      <c r="O22" s="88">
        <f t="shared" si="2"/>
        <v>0</v>
      </c>
      <c r="P22" s="88">
        <f t="shared" si="2"/>
        <v>0</v>
      </c>
      <c r="Q22" s="88">
        <f t="shared" si="2"/>
        <v>305</v>
      </c>
      <c r="R22" s="203">
        <f>+R21+R16</f>
        <v>2263</v>
      </c>
      <c r="S22" s="203" t="e">
        <f>+S16+S21+#REF!+#REF!+#REF!+#REF!+#REF!+#REF!+#REF!+#REF!+#REF!+#REF!</f>
        <v>#REF!</v>
      </c>
    </row>
    <row r="25" ht="15">
      <c r="Q25" s="18"/>
    </row>
  </sheetData>
  <sheetProtection/>
  <mergeCells count="14">
    <mergeCell ref="R22:S22"/>
    <mergeCell ref="A16:B16"/>
    <mergeCell ref="R16:S16"/>
    <mergeCell ref="A21:B21"/>
    <mergeCell ref="R21:S21"/>
    <mergeCell ref="R2:S9"/>
    <mergeCell ref="R10:S11"/>
    <mergeCell ref="E1:S1"/>
    <mergeCell ref="A1:A10"/>
    <mergeCell ref="B1:B10"/>
    <mergeCell ref="E2:Q9"/>
    <mergeCell ref="E10:Q10"/>
    <mergeCell ref="D1:D10"/>
    <mergeCell ref="C1:C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2.7109375" style="0" bestFit="1" customWidth="1"/>
    <col min="3" max="3" width="14.421875" style="0" customWidth="1"/>
    <col min="4" max="4" width="11.57421875" style="0" bestFit="1" customWidth="1"/>
    <col min="5" max="5" width="6.421875" style="56" bestFit="1" customWidth="1"/>
    <col min="6" max="6" width="8.57421875" style="56" bestFit="1" customWidth="1"/>
    <col min="7" max="7" width="6.8515625" style="56" bestFit="1" customWidth="1"/>
    <col min="8" max="8" width="5.7109375" style="56" bestFit="1" customWidth="1"/>
    <col min="9" max="9" width="5.8515625" style="56" bestFit="1" customWidth="1"/>
    <col min="10" max="10" width="5.7109375" style="56" bestFit="1" customWidth="1"/>
    <col min="11" max="11" width="5.57421875" style="56" bestFit="1" customWidth="1"/>
    <col min="12" max="12" width="8.140625" style="56" bestFit="1" customWidth="1"/>
    <col min="13" max="13" width="7.421875" style="56" bestFit="1" customWidth="1"/>
    <col min="14" max="14" width="7.57421875" style="56" bestFit="1" customWidth="1"/>
    <col min="15" max="15" width="7.7109375" style="56" bestFit="1" customWidth="1"/>
    <col min="16" max="16" width="6.8515625" style="56" bestFit="1" customWidth="1"/>
    <col min="17" max="17" width="9.57421875" style="56" bestFit="1" customWidth="1"/>
    <col min="18" max="18" width="6.421875" style="56" bestFit="1" customWidth="1"/>
    <col min="19" max="19" width="8.57421875" style="56" bestFit="1" customWidth="1"/>
    <col min="20" max="20" width="6.8515625" style="56" bestFit="1" customWidth="1"/>
    <col min="21" max="21" width="5.7109375" style="56" bestFit="1" customWidth="1"/>
    <col min="22" max="22" width="5.8515625" style="56" bestFit="1" customWidth="1"/>
    <col min="23" max="23" width="5.7109375" style="56" bestFit="1" customWidth="1"/>
    <col min="24" max="24" width="5.57421875" style="56" bestFit="1" customWidth="1"/>
    <col min="25" max="25" width="8.140625" style="56" bestFit="1" customWidth="1"/>
    <col min="26" max="26" width="7.421875" style="56" bestFit="1" customWidth="1"/>
    <col min="27" max="27" width="7.57421875" style="56" bestFit="1" customWidth="1"/>
    <col min="28" max="28" width="7.7109375" style="56" bestFit="1" customWidth="1"/>
    <col min="29" max="29" width="6.8515625" style="56" bestFit="1" customWidth="1"/>
    <col min="30" max="30" width="9.57421875" style="56" bestFit="1" customWidth="1"/>
  </cols>
  <sheetData>
    <row r="1" spans="1:30" ht="73.5" customHeight="1" thickBot="1" thickTop="1">
      <c r="A1" s="156" t="s">
        <v>0</v>
      </c>
      <c r="B1" s="150" t="s">
        <v>1</v>
      </c>
      <c r="C1" s="150" t="s">
        <v>58</v>
      </c>
      <c r="D1" s="175" t="s">
        <v>55</v>
      </c>
      <c r="E1" s="193" t="s">
        <v>38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</row>
    <row r="2" spans="1:30" ht="15" customHeight="1">
      <c r="A2" s="157"/>
      <c r="B2" s="160"/>
      <c r="C2" s="151"/>
      <c r="D2" s="176"/>
      <c r="E2" s="204" t="s">
        <v>3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4" t="s">
        <v>4</v>
      </c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10"/>
    </row>
    <row r="3" spans="1:30" ht="15" customHeight="1">
      <c r="A3" s="157"/>
      <c r="B3" s="160"/>
      <c r="C3" s="151"/>
      <c r="D3" s="176"/>
      <c r="E3" s="20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6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11"/>
    </row>
    <row r="4" spans="1:30" ht="15" customHeight="1">
      <c r="A4" s="157"/>
      <c r="B4" s="160"/>
      <c r="C4" s="151"/>
      <c r="D4" s="176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6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11"/>
    </row>
    <row r="5" spans="1:30" ht="15" customHeight="1">
      <c r="A5" s="157"/>
      <c r="B5" s="160"/>
      <c r="C5" s="151"/>
      <c r="D5" s="176"/>
      <c r="E5" s="20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6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11"/>
    </row>
    <row r="6" spans="1:30" ht="15" customHeight="1">
      <c r="A6" s="157"/>
      <c r="B6" s="160"/>
      <c r="C6" s="151"/>
      <c r="D6" s="176"/>
      <c r="E6" s="20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6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11"/>
    </row>
    <row r="7" spans="1:30" ht="15" customHeight="1">
      <c r="A7" s="157"/>
      <c r="B7" s="160"/>
      <c r="C7" s="151"/>
      <c r="D7" s="176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6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11"/>
    </row>
    <row r="8" spans="1:30" ht="15" customHeight="1">
      <c r="A8" s="157"/>
      <c r="B8" s="160"/>
      <c r="C8" s="151"/>
      <c r="D8" s="176"/>
      <c r="E8" s="20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6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11"/>
    </row>
    <row r="9" spans="1:30" ht="15.75" customHeight="1" thickBot="1">
      <c r="A9" s="157"/>
      <c r="B9" s="160"/>
      <c r="C9" s="151"/>
      <c r="D9" s="176"/>
      <c r="E9" s="208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8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12"/>
    </row>
    <row r="10" spans="1:30" ht="57.75" customHeight="1" thickBot="1">
      <c r="A10" s="158"/>
      <c r="B10" s="152"/>
      <c r="C10" s="151"/>
      <c r="D10" s="177"/>
      <c r="E10" s="213" t="s">
        <v>39</v>
      </c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4" t="s">
        <v>40</v>
      </c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5"/>
    </row>
    <row r="11" spans="1:30" ht="15.75" thickBot="1">
      <c r="A11" s="72"/>
      <c r="B11" s="72"/>
      <c r="C11" s="152"/>
      <c r="D11" s="72" t="s">
        <v>56</v>
      </c>
      <c r="E11" s="97" t="s">
        <v>7</v>
      </c>
      <c r="F11" s="97" t="s">
        <v>8</v>
      </c>
      <c r="G11" s="97" t="s">
        <v>9</v>
      </c>
      <c r="H11" s="97" t="s">
        <v>10</v>
      </c>
      <c r="I11" s="97" t="s">
        <v>11</v>
      </c>
      <c r="J11" s="97" t="s">
        <v>12</v>
      </c>
      <c r="K11" s="97" t="s">
        <v>13</v>
      </c>
      <c r="L11" s="97" t="s">
        <v>14</v>
      </c>
      <c r="M11" s="97" t="s">
        <v>15</v>
      </c>
      <c r="N11" s="97" t="s">
        <v>16</v>
      </c>
      <c r="O11" s="97" t="s">
        <v>17</v>
      </c>
      <c r="P11" s="97" t="s">
        <v>18</v>
      </c>
      <c r="Q11" s="97" t="s">
        <v>19</v>
      </c>
      <c r="R11" s="97" t="s">
        <v>7</v>
      </c>
      <c r="S11" s="97" t="s">
        <v>8</v>
      </c>
      <c r="T11" s="97" t="s">
        <v>9</v>
      </c>
      <c r="U11" s="97" t="s">
        <v>10</v>
      </c>
      <c r="V11" s="97" t="s">
        <v>11</v>
      </c>
      <c r="W11" s="97" t="s">
        <v>12</v>
      </c>
      <c r="X11" s="97" t="s">
        <v>13</v>
      </c>
      <c r="Y11" s="97" t="s">
        <v>14</v>
      </c>
      <c r="Z11" s="97" t="s">
        <v>15</v>
      </c>
      <c r="AA11" s="97" t="s">
        <v>16</v>
      </c>
      <c r="AB11" s="97" t="s">
        <v>17</v>
      </c>
      <c r="AC11" s="97" t="s">
        <v>18</v>
      </c>
      <c r="AD11" s="97" t="s">
        <v>19</v>
      </c>
    </row>
    <row r="12" spans="1:30" ht="15.75" thickBot="1">
      <c r="A12" s="1" t="s">
        <v>102</v>
      </c>
      <c r="B12" s="11" t="s">
        <v>103</v>
      </c>
      <c r="C12" s="11"/>
      <c r="D12" s="11"/>
      <c r="E12" s="66">
        <f>VLOOKUP($B12,'[2]NUM6'!$G$2:$P$92,2,FALSE)</f>
        <v>0</v>
      </c>
      <c r="F12" s="66">
        <f>VLOOKUP($B12,'[2]NUM6'!$G$2:$P$92,3,FALSE)</f>
        <v>3</v>
      </c>
      <c r="G12" s="66">
        <f>VLOOKUP($B12,'[2]NUM6'!$G$2:$P$92,4,FALSE)</f>
        <v>2</v>
      </c>
      <c r="H12" s="66">
        <f>VLOOKUP($B12,'[2]NUM6'!$G$2:$P$92,5,FALSE)</f>
        <v>1</v>
      </c>
      <c r="I12" s="66">
        <f>VLOOKUP($B12,'[2]NUM6'!$G$2:$P$92,6,FALSE)</f>
        <v>0</v>
      </c>
      <c r="J12" s="66">
        <f>VLOOKUP($B12,'[2]NUM6'!$G$2:$P$92,7,FALSE)</f>
        <v>0</v>
      </c>
      <c r="K12" s="66">
        <f>VLOOKUP($B12,'[2]NUM6'!$G$2:$P$92,8,FALSE)</f>
        <v>0</v>
      </c>
      <c r="L12" s="66">
        <f>VLOOKUP($B12,'[2]NUM6'!$G$2:$P$92,9,FALSE)</f>
        <v>0</v>
      </c>
      <c r="M12" s="66">
        <f>VLOOKUP($B12,'[2]NUM6'!$G$2:$P$92,10,FALSE)</f>
        <v>5</v>
      </c>
      <c r="N12" s="66"/>
      <c r="O12" s="66"/>
      <c r="Q12" s="19">
        <f aca="true" t="shared" si="0" ref="Q12:Q20">SUM(E12:P12)</f>
        <v>11</v>
      </c>
      <c r="R12" s="66">
        <f>VLOOKUP($B12,'[2]DEN6'!$G$2:$P$92,2,FALSE)</f>
        <v>0</v>
      </c>
      <c r="S12" s="66">
        <f>VLOOKUP($B12,'[2]DEN6'!$G$2:$P$92,3,FALSE)</f>
        <v>3</v>
      </c>
      <c r="T12" s="66">
        <f>VLOOKUP($B12,'[2]DEN6'!$G$2:$P$92,4,FALSE)</f>
        <v>2</v>
      </c>
      <c r="U12" s="66">
        <f>VLOOKUP($B12,'[2]DEN6'!$G$2:$P$92,5,FALSE)</f>
        <v>1</v>
      </c>
      <c r="V12" s="66">
        <f>VLOOKUP($B12,'[2]DEN6'!$G$2:$P$92,6,FALSE)</f>
        <v>0</v>
      </c>
      <c r="W12" s="66">
        <f>VLOOKUP($B12,'[2]DEN6'!$G$2:$P$92,7,FALSE)</f>
        <v>0</v>
      </c>
      <c r="X12" s="66">
        <f>VLOOKUP($B12,'[2]DEN6'!$G$2:$P$92,8,FALSE)</f>
        <v>0</v>
      </c>
      <c r="Y12" s="66">
        <f>VLOOKUP($B12,'[2]DEN6'!$G$2:$P$92,9,FALSE)</f>
        <v>0</v>
      </c>
      <c r="Z12" s="66">
        <f>VLOOKUP($B12,'[2]DEN6'!$G$2:$P$92,10,FALSE)</f>
        <v>5</v>
      </c>
      <c r="AA12" s="66"/>
      <c r="AB12" s="66"/>
      <c r="AD12" s="19">
        <f aca="true" t="shared" si="1" ref="AD12:AD20">SUM(R12:AC12)</f>
        <v>11</v>
      </c>
    </row>
    <row r="13" spans="1:30" ht="15.75" thickBot="1">
      <c r="A13" s="1" t="s">
        <v>102</v>
      </c>
      <c r="B13" s="11" t="s">
        <v>104</v>
      </c>
      <c r="C13" s="11"/>
      <c r="D13" s="11"/>
      <c r="E13" s="66"/>
      <c r="F13" s="66"/>
      <c r="G13" s="66"/>
      <c r="H13" s="66"/>
      <c r="I13" s="66"/>
      <c r="J13" s="66"/>
      <c r="K13" s="66"/>
      <c r="Q13" s="19">
        <f t="shared" si="0"/>
        <v>0</v>
      </c>
      <c r="R13" s="66"/>
      <c r="S13" s="66"/>
      <c r="T13" s="66"/>
      <c r="U13" s="66"/>
      <c r="V13" s="66"/>
      <c r="W13" s="66"/>
      <c r="X13" s="66"/>
      <c r="AD13" s="19">
        <f t="shared" si="1"/>
        <v>0</v>
      </c>
    </row>
    <row r="14" spans="1:30" ht="15.75" thickBot="1">
      <c r="A14" s="1" t="s">
        <v>102</v>
      </c>
      <c r="B14" s="11" t="s">
        <v>105</v>
      </c>
      <c r="C14" s="11"/>
      <c r="D14" s="11"/>
      <c r="E14" s="66"/>
      <c r="F14" s="66"/>
      <c r="G14" s="66"/>
      <c r="H14" s="66"/>
      <c r="I14" s="66"/>
      <c r="J14" s="66"/>
      <c r="K14" s="66"/>
      <c r="Q14" s="19">
        <f t="shared" si="0"/>
        <v>0</v>
      </c>
      <c r="R14" s="66"/>
      <c r="S14" s="66"/>
      <c r="T14" s="66"/>
      <c r="U14" s="66"/>
      <c r="V14" s="66"/>
      <c r="W14" s="66"/>
      <c r="X14" s="66"/>
      <c r="AD14" s="19">
        <f t="shared" si="1"/>
        <v>0</v>
      </c>
    </row>
    <row r="15" spans="1:30" ht="15.75" thickBot="1">
      <c r="A15" s="1" t="s">
        <v>102</v>
      </c>
      <c r="B15" s="11" t="s">
        <v>106</v>
      </c>
      <c r="C15" s="11"/>
      <c r="D15" s="11"/>
      <c r="E15" s="66"/>
      <c r="F15" s="66"/>
      <c r="G15" s="66"/>
      <c r="H15" s="66"/>
      <c r="I15" s="66"/>
      <c r="J15" s="66"/>
      <c r="K15" s="66"/>
      <c r="Q15" s="19">
        <f t="shared" si="0"/>
        <v>0</v>
      </c>
      <c r="R15" s="66"/>
      <c r="S15" s="66"/>
      <c r="T15" s="66"/>
      <c r="U15" s="66"/>
      <c r="V15" s="66"/>
      <c r="W15" s="66"/>
      <c r="X15" s="66"/>
      <c r="AD15" s="19">
        <f t="shared" si="1"/>
        <v>0</v>
      </c>
    </row>
    <row r="16" spans="1:30" ht="15.75" thickBot="1">
      <c r="A16" s="148" t="s">
        <v>112</v>
      </c>
      <c r="B16" s="149"/>
      <c r="C16" s="45">
        <f>+D16/'Meta Corte Muni'!L46</f>
        <v>1.0204081632653061</v>
      </c>
      <c r="D16" s="20">
        <f>+Q16/AD16</f>
        <v>1</v>
      </c>
      <c r="E16" s="57">
        <f aca="true" t="shared" si="2" ref="E16:AC16">SUM(E12:E15)</f>
        <v>0</v>
      </c>
      <c r="F16" s="57">
        <f t="shared" si="2"/>
        <v>3</v>
      </c>
      <c r="G16" s="57">
        <f t="shared" si="2"/>
        <v>2</v>
      </c>
      <c r="H16" s="57">
        <f t="shared" si="2"/>
        <v>1</v>
      </c>
      <c r="I16" s="57">
        <f t="shared" si="2"/>
        <v>0</v>
      </c>
      <c r="J16" s="57">
        <f t="shared" si="2"/>
        <v>0</v>
      </c>
      <c r="K16" s="57">
        <f t="shared" si="2"/>
        <v>0</v>
      </c>
      <c r="L16" s="57">
        <f t="shared" si="2"/>
        <v>0</v>
      </c>
      <c r="M16" s="57">
        <f t="shared" si="2"/>
        <v>5</v>
      </c>
      <c r="N16" s="57">
        <f t="shared" si="2"/>
        <v>0</v>
      </c>
      <c r="O16" s="57">
        <f t="shared" si="2"/>
        <v>0</v>
      </c>
      <c r="P16" s="57">
        <f t="shared" si="2"/>
        <v>0</v>
      </c>
      <c r="Q16" s="15">
        <f>SUM(Q12:Q15)</f>
        <v>11</v>
      </c>
      <c r="R16" s="57">
        <f t="shared" si="2"/>
        <v>0</v>
      </c>
      <c r="S16" s="57">
        <f t="shared" si="2"/>
        <v>3</v>
      </c>
      <c r="T16" s="57">
        <f t="shared" si="2"/>
        <v>2</v>
      </c>
      <c r="U16" s="57">
        <f t="shared" si="2"/>
        <v>1</v>
      </c>
      <c r="V16" s="57">
        <f t="shared" si="2"/>
        <v>0</v>
      </c>
      <c r="W16" s="57">
        <f t="shared" si="2"/>
        <v>0</v>
      </c>
      <c r="X16" s="57">
        <f t="shared" si="2"/>
        <v>0</v>
      </c>
      <c r="Y16" s="57">
        <f t="shared" si="2"/>
        <v>0</v>
      </c>
      <c r="Z16" s="57">
        <f t="shared" si="2"/>
        <v>5</v>
      </c>
      <c r="AA16" s="57">
        <f t="shared" si="2"/>
        <v>0</v>
      </c>
      <c r="AB16" s="57">
        <f t="shared" si="2"/>
        <v>0</v>
      </c>
      <c r="AC16" s="57">
        <f t="shared" si="2"/>
        <v>0</v>
      </c>
      <c r="AD16" s="15">
        <f>SUM(AD12:AD15)</f>
        <v>11</v>
      </c>
    </row>
    <row r="17" spans="1:30" ht="15.75" thickBot="1">
      <c r="A17" s="1" t="s">
        <v>107</v>
      </c>
      <c r="B17" s="11" t="s">
        <v>108</v>
      </c>
      <c r="C17" s="11"/>
      <c r="D17" s="11"/>
      <c r="E17" s="66">
        <f>VLOOKUP($B17,'[2]NUM6'!$G$2:$P$92,2,FALSE)</f>
        <v>1</v>
      </c>
      <c r="F17" s="66">
        <f>VLOOKUP($B17,'[2]NUM6'!$G$2:$P$92,3,FALSE)</f>
        <v>2</v>
      </c>
      <c r="G17" s="66">
        <f>VLOOKUP($B17,'[2]NUM6'!$G$2:$P$92,4,FALSE)</f>
        <v>5</v>
      </c>
      <c r="H17" s="66">
        <f>VLOOKUP($B17,'[2]NUM6'!$G$2:$P$92,5,FALSE)</f>
        <v>6</v>
      </c>
      <c r="I17" s="66">
        <f>VLOOKUP($B17,'[2]NUM6'!$G$2:$P$92,6,FALSE)</f>
        <v>3</v>
      </c>
      <c r="J17" s="66">
        <f>VLOOKUP($B17,'[2]NUM6'!$G$2:$P$92,7,FALSE)</f>
        <v>1</v>
      </c>
      <c r="K17" s="66">
        <f>VLOOKUP($B17,'[2]NUM6'!$G$2:$P$92,8,FALSE)</f>
        <v>4</v>
      </c>
      <c r="L17" s="66">
        <f>VLOOKUP($B17,'[2]NUM6'!$G$2:$P$92,9,FALSE)</f>
        <v>2</v>
      </c>
      <c r="M17" s="66">
        <f>VLOOKUP($B17,'[2]NUM6'!$G$2:$P$92,10,FALSE)</f>
        <v>2</v>
      </c>
      <c r="N17" s="66"/>
      <c r="O17" s="66"/>
      <c r="Q17" s="19">
        <f t="shared" si="0"/>
        <v>26</v>
      </c>
      <c r="R17" s="66">
        <f>VLOOKUP($B17,'[2]DEN6'!$G$2:$P$92,2,FALSE)</f>
        <v>1</v>
      </c>
      <c r="S17" s="66">
        <f>VLOOKUP($B17,'[2]DEN6'!$G$2:$P$92,3,FALSE)</f>
        <v>2</v>
      </c>
      <c r="T17" s="66">
        <f>VLOOKUP($B17,'[2]DEN6'!$G$2:$P$92,4,FALSE)</f>
        <v>7</v>
      </c>
      <c r="U17" s="66">
        <f>VLOOKUP($B17,'[2]DEN6'!$G$2:$P$92,5,FALSE)</f>
        <v>8</v>
      </c>
      <c r="V17" s="66">
        <f>VLOOKUP($B17,'[2]DEN6'!$G$2:$P$92,6,FALSE)</f>
        <v>3</v>
      </c>
      <c r="W17" s="66">
        <f>VLOOKUP($B17,'[2]DEN6'!$G$2:$P$92,7,FALSE)</f>
        <v>1</v>
      </c>
      <c r="X17" s="66">
        <f>VLOOKUP($B17,'[2]DEN6'!$G$2:$P$92,8,FALSE)</f>
        <v>4</v>
      </c>
      <c r="Y17" s="66">
        <f>VLOOKUP($B17,'[2]DEN6'!$G$2:$P$92,9,FALSE)</f>
        <v>2</v>
      </c>
      <c r="Z17" s="66">
        <f>VLOOKUP($B17,'[2]DEN6'!$G$2:$P$92,10,FALSE)</f>
        <v>2</v>
      </c>
      <c r="AA17" s="66"/>
      <c r="AB17" s="66"/>
      <c r="AD17" s="19">
        <f t="shared" si="1"/>
        <v>30</v>
      </c>
    </row>
    <row r="18" spans="1:30" ht="15.75" thickBot="1">
      <c r="A18" s="1" t="s">
        <v>107</v>
      </c>
      <c r="B18" s="11" t="s">
        <v>109</v>
      </c>
      <c r="C18" s="11"/>
      <c r="D18" s="11"/>
      <c r="E18" s="66"/>
      <c r="F18" s="66"/>
      <c r="G18" s="66"/>
      <c r="H18" s="66"/>
      <c r="I18" s="66"/>
      <c r="J18" s="66"/>
      <c r="K18" s="66"/>
      <c r="Q18" s="19">
        <f t="shared" si="0"/>
        <v>0</v>
      </c>
      <c r="R18" s="66"/>
      <c r="S18" s="66"/>
      <c r="T18" s="66"/>
      <c r="U18" s="66"/>
      <c r="V18" s="66"/>
      <c r="W18" s="66"/>
      <c r="X18" s="66"/>
      <c r="AD18" s="19">
        <f t="shared" si="1"/>
        <v>0</v>
      </c>
    </row>
    <row r="19" spans="1:30" ht="15.75" thickBot="1">
      <c r="A19" s="1" t="s">
        <v>107</v>
      </c>
      <c r="B19" s="11" t="s">
        <v>110</v>
      </c>
      <c r="C19" s="11"/>
      <c r="D19" s="11"/>
      <c r="E19" s="66"/>
      <c r="F19" s="66"/>
      <c r="G19" s="66"/>
      <c r="H19" s="66"/>
      <c r="I19" s="66"/>
      <c r="J19" s="66"/>
      <c r="K19" s="66"/>
      <c r="Q19" s="19">
        <f t="shared" si="0"/>
        <v>0</v>
      </c>
      <c r="R19" s="66"/>
      <c r="S19" s="66"/>
      <c r="T19" s="66"/>
      <c r="U19" s="66"/>
      <c r="V19" s="66"/>
      <c r="W19" s="66"/>
      <c r="X19" s="66"/>
      <c r="AD19" s="19">
        <f t="shared" si="1"/>
        <v>0</v>
      </c>
    </row>
    <row r="20" spans="1:30" ht="15.75" thickBot="1">
      <c r="A20" s="1" t="s">
        <v>107</v>
      </c>
      <c r="B20" s="11" t="s">
        <v>111</v>
      </c>
      <c r="C20" s="11"/>
      <c r="D20" s="11"/>
      <c r="E20" s="66"/>
      <c r="F20" s="66"/>
      <c r="G20" s="66"/>
      <c r="H20" s="66"/>
      <c r="I20" s="66"/>
      <c r="J20" s="66"/>
      <c r="K20" s="66"/>
      <c r="Q20" s="19">
        <f t="shared" si="0"/>
        <v>0</v>
      </c>
      <c r="R20" s="66"/>
      <c r="S20" s="66"/>
      <c r="T20" s="66"/>
      <c r="U20" s="66"/>
      <c r="V20" s="66"/>
      <c r="W20" s="66"/>
      <c r="X20" s="66"/>
      <c r="AD20" s="19">
        <f t="shared" si="1"/>
        <v>0</v>
      </c>
    </row>
    <row r="21" spans="1:30" ht="15.75" thickBot="1">
      <c r="A21" s="148" t="s">
        <v>113</v>
      </c>
      <c r="B21" s="149"/>
      <c r="C21" s="45">
        <f>+D21/'Meta Corte Muni'!L47</f>
        <v>0.8843537414965987</v>
      </c>
      <c r="D21" s="20">
        <f>+Q21/AD21</f>
        <v>0.8666666666666667</v>
      </c>
      <c r="E21" s="15">
        <f aca="true" t="shared" si="3" ref="E21:AC21">SUM(E17:E20)</f>
        <v>1</v>
      </c>
      <c r="F21" s="15">
        <f t="shared" si="3"/>
        <v>2</v>
      </c>
      <c r="G21" s="15">
        <f t="shared" si="3"/>
        <v>5</v>
      </c>
      <c r="H21" s="15">
        <f t="shared" si="3"/>
        <v>6</v>
      </c>
      <c r="I21" s="15">
        <f t="shared" si="3"/>
        <v>3</v>
      </c>
      <c r="J21" s="15">
        <f t="shared" si="3"/>
        <v>1</v>
      </c>
      <c r="K21" s="15">
        <f t="shared" si="3"/>
        <v>4</v>
      </c>
      <c r="L21" s="15">
        <f t="shared" si="3"/>
        <v>2</v>
      </c>
      <c r="M21" s="15">
        <f t="shared" si="3"/>
        <v>2</v>
      </c>
      <c r="N21" s="15">
        <f t="shared" si="3"/>
        <v>0</v>
      </c>
      <c r="O21" s="15">
        <f t="shared" si="3"/>
        <v>0</v>
      </c>
      <c r="P21" s="15">
        <f t="shared" si="3"/>
        <v>0</v>
      </c>
      <c r="Q21" s="15">
        <f>SUM(Q17:Q20)</f>
        <v>26</v>
      </c>
      <c r="R21" s="15">
        <f t="shared" si="3"/>
        <v>1</v>
      </c>
      <c r="S21" s="15">
        <f t="shared" si="3"/>
        <v>2</v>
      </c>
      <c r="T21" s="15">
        <f t="shared" si="3"/>
        <v>7</v>
      </c>
      <c r="U21" s="15">
        <f t="shared" si="3"/>
        <v>8</v>
      </c>
      <c r="V21" s="15">
        <f t="shared" si="3"/>
        <v>3</v>
      </c>
      <c r="W21" s="15">
        <f t="shared" si="3"/>
        <v>1</v>
      </c>
      <c r="X21" s="15">
        <f t="shared" si="3"/>
        <v>4</v>
      </c>
      <c r="Y21" s="15">
        <f t="shared" si="3"/>
        <v>2</v>
      </c>
      <c r="Z21" s="15">
        <f t="shared" si="3"/>
        <v>2</v>
      </c>
      <c r="AA21" s="15">
        <f t="shared" si="3"/>
        <v>0</v>
      </c>
      <c r="AB21" s="15">
        <f t="shared" si="3"/>
        <v>0</v>
      </c>
      <c r="AC21" s="15">
        <f t="shared" si="3"/>
        <v>0</v>
      </c>
      <c r="AD21" s="15">
        <f>SUM(AD17:AD20)</f>
        <v>30</v>
      </c>
    </row>
    <row r="22" spans="2:30" s="58" customFormat="1" ht="15">
      <c r="B22" s="22" t="s">
        <v>114</v>
      </c>
      <c r="C22" s="22"/>
      <c r="E22" s="3">
        <f>+E21+E16</f>
        <v>1</v>
      </c>
      <c r="F22" s="3">
        <f aca="true" t="shared" si="4" ref="F22:AD22">+F21+F16</f>
        <v>5</v>
      </c>
      <c r="G22" s="3">
        <f t="shared" si="4"/>
        <v>7</v>
      </c>
      <c r="H22" s="3">
        <f t="shared" si="4"/>
        <v>7</v>
      </c>
      <c r="I22" s="3">
        <f t="shared" si="4"/>
        <v>3</v>
      </c>
      <c r="J22" s="3">
        <f t="shared" si="4"/>
        <v>1</v>
      </c>
      <c r="K22" s="3">
        <f t="shared" si="4"/>
        <v>4</v>
      </c>
      <c r="L22" s="3">
        <f t="shared" si="4"/>
        <v>2</v>
      </c>
      <c r="M22" s="3">
        <f t="shared" si="4"/>
        <v>7</v>
      </c>
      <c r="N22" s="3">
        <f t="shared" si="4"/>
        <v>0</v>
      </c>
      <c r="O22" s="3">
        <f t="shared" si="4"/>
        <v>0</v>
      </c>
      <c r="P22" s="3">
        <f t="shared" si="4"/>
        <v>0</v>
      </c>
      <c r="Q22" s="3">
        <f t="shared" si="4"/>
        <v>37</v>
      </c>
      <c r="R22" s="3">
        <f t="shared" si="4"/>
        <v>1</v>
      </c>
      <c r="S22" s="3">
        <f t="shared" si="4"/>
        <v>5</v>
      </c>
      <c r="T22" s="3">
        <f t="shared" si="4"/>
        <v>9</v>
      </c>
      <c r="U22" s="3">
        <f t="shared" si="4"/>
        <v>9</v>
      </c>
      <c r="V22" s="3">
        <f t="shared" si="4"/>
        <v>3</v>
      </c>
      <c r="W22" s="3">
        <f t="shared" si="4"/>
        <v>1</v>
      </c>
      <c r="X22" s="3">
        <f t="shared" si="4"/>
        <v>4</v>
      </c>
      <c r="Y22" s="3">
        <f t="shared" si="4"/>
        <v>2</v>
      </c>
      <c r="Z22" s="3">
        <f t="shared" si="4"/>
        <v>7</v>
      </c>
      <c r="AA22" s="3">
        <f t="shared" si="4"/>
        <v>0</v>
      </c>
      <c r="AB22" s="3">
        <f t="shared" si="4"/>
        <v>0</v>
      </c>
      <c r="AC22" s="3">
        <f t="shared" si="4"/>
        <v>0</v>
      </c>
      <c r="AD22" s="3">
        <f t="shared" si="4"/>
        <v>41</v>
      </c>
    </row>
  </sheetData>
  <sheetProtection/>
  <mergeCells count="11">
    <mergeCell ref="A16:B16"/>
    <mergeCell ref="A21:B21"/>
    <mergeCell ref="A1:A10"/>
    <mergeCell ref="B1:B10"/>
    <mergeCell ref="C1:C11"/>
    <mergeCell ref="E1:AD1"/>
    <mergeCell ref="E2:Q9"/>
    <mergeCell ref="R2:AD9"/>
    <mergeCell ref="E10:Q10"/>
    <mergeCell ref="R10:AD10"/>
    <mergeCell ref="D1:D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22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21.7109375" style="0" customWidth="1"/>
    <col min="5" max="7" width="9.57421875" style="56" customWidth="1"/>
    <col min="8" max="8" width="9.57421875" style="48" customWidth="1"/>
    <col min="9" max="10" width="9.57421875" style="56" customWidth="1"/>
    <col min="11" max="36" width="8.421875" style="56" customWidth="1"/>
    <col min="37" max="37" width="13.140625" style="56" customWidth="1"/>
    <col min="38" max="39" width="16.8515625" style="56" bestFit="1" customWidth="1"/>
    <col min="40" max="43" width="11.421875" style="56" customWidth="1"/>
  </cols>
  <sheetData>
    <row r="1" spans="1:39" ht="73.5" customHeight="1" thickBot="1" thickTop="1">
      <c r="A1" s="156" t="s">
        <v>0</v>
      </c>
      <c r="B1" s="150" t="s">
        <v>1</v>
      </c>
      <c r="C1" s="241" t="s">
        <v>58</v>
      </c>
      <c r="D1" s="238" t="s">
        <v>55</v>
      </c>
      <c r="E1" s="218" t="s">
        <v>41</v>
      </c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20"/>
    </row>
    <row r="2" spans="1:39" ht="15" customHeight="1" thickTop="1">
      <c r="A2" s="157"/>
      <c r="B2" s="160"/>
      <c r="C2" s="242"/>
      <c r="D2" s="239"/>
      <c r="E2" s="221" t="s">
        <v>3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3"/>
      <c r="AK2" s="224" t="s">
        <v>4</v>
      </c>
      <c r="AL2" s="207"/>
      <c r="AM2" s="207"/>
    </row>
    <row r="3" spans="1:39" ht="15" customHeight="1">
      <c r="A3" s="157"/>
      <c r="B3" s="160"/>
      <c r="C3" s="242"/>
      <c r="D3" s="239"/>
      <c r="E3" s="224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25"/>
      <c r="AK3" s="224"/>
      <c r="AL3" s="207"/>
      <c r="AM3" s="207"/>
    </row>
    <row r="4" spans="1:39" ht="15" customHeight="1">
      <c r="A4" s="157"/>
      <c r="B4" s="160"/>
      <c r="C4" s="242"/>
      <c r="D4" s="239"/>
      <c r="E4" s="224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25"/>
      <c r="AK4" s="224"/>
      <c r="AL4" s="207"/>
      <c r="AM4" s="207"/>
    </row>
    <row r="5" spans="1:39" ht="15" customHeight="1">
      <c r="A5" s="157"/>
      <c r="B5" s="160"/>
      <c r="C5" s="242"/>
      <c r="D5" s="239"/>
      <c r="E5" s="224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25"/>
      <c r="AK5" s="224"/>
      <c r="AL5" s="207"/>
      <c r="AM5" s="207"/>
    </row>
    <row r="6" spans="1:39" ht="15" customHeight="1">
      <c r="A6" s="157"/>
      <c r="B6" s="160"/>
      <c r="C6" s="242"/>
      <c r="D6" s="239"/>
      <c r="E6" s="224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25"/>
      <c r="AK6" s="224"/>
      <c r="AL6" s="207"/>
      <c r="AM6" s="207"/>
    </row>
    <row r="7" spans="1:39" ht="15" customHeight="1">
      <c r="A7" s="157"/>
      <c r="B7" s="160"/>
      <c r="C7" s="242"/>
      <c r="D7" s="239"/>
      <c r="E7" s="224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25"/>
      <c r="AK7" s="224"/>
      <c r="AL7" s="207"/>
      <c r="AM7" s="207"/>
    </row>
    <row r="8" spans="1:39" ht="15" customHeight="1">
      <c r="A8" s="157"/>
      <c r="B8" s="160"/>
      <c r="C8" s="242"/>
      <c r="D8" s="239"/>
      <c r="E8" s="224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25"/>
      <c r="AK8" s="224"/>
      <c r="AL8" s="207"/>
      <c r="AM8" s="207"/>
    </row>
    <row r="9" spans="1:39" ht="15.75" customHeight="1" thickBot="1">
      <c r="A9" s="157"/>
      <c r="B9" s="160"/>
      <c r="C9" s="242"/>
      <c r="D9" s="239"/>
      <c r="E9" s="226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8"/>
      <c r="AK9" s="226"/>
      <c r="AL9" s="227"/>
      <c r="AM9" s="227"/>
    </row>
    <row r="10" spans="1:39" ht="57.75" customHeight="1" thickBot="1" thickTop="1">
      <c r="A10" s="158"/>
      <c r="B10" s="152"/>
      <c r="C10" s="242"/>
      <c r="D10" s="240"/>
      <c r="E10" s="216" t="s">
        <v>42</v>
      </c>
      <c r="F10" s="217"/>
      <c r="G10" s="217"/>
      <c r="H10" s="217"/>
      <c r="I10" s="217"/>
      <c r="J10" s="217"/>
      <c r="K10" s="231" t="s">
        <v>43</v>
      </c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3"/>
      <c r="X10" s="213" t="s">
        <v>44</v>
      </c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34" t="s">
        <v>53</v>
      </c>
      <c r="AL10" s="236" t="s">
        <v>133</v>
      </c>
      <c r="AM10" s="229" t="s">
        <v>134</v>
      </c>
    </row>
    <row r="11" spans="1:39" ht="33.75" thickBot="1">
      <c r="A11" s="98"/>
      <c r="B11" s="98"/>
      <c r="C11" s="243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73" t="s">
        <v>7</v>
      </c>
      <c r="L11" s="73" t="s">
        <v>8</v>
      </c>
      <c r="M11" s="73" t="s">
        <v>9</v>
      </c>
      <c r="N11" s="73" t="s">
        <v>10</v>
      </c>
      <c r="O11" s="73" t="s">
        <v>11</v>
      </c>
      <c r="P11" s="73" t="s">
        <v>12</v>
      </c>
      <c r="Q11" s="73" t="s">
        <v>13</v>
      </c>
      <c r="R11" s="73" t="s">
        <v>14</v>
      </c>
      <c r="S11" s="73" t="s">
        <v>15</v>
      </c>
      <c r="T11" s="73" t="s">
        <v>16</v>
      </c>
      <c r="U11" s="73" t="s">
        <v>17</v>
      </c>
      <c r="V11" s="73" t="s">
        <v>18</v>
      </c>
      <c r="W11" s="73" t="s">
        <v>19</v>
      </c>
      <c r="X11" s="73" t="s">
        <v>7</v>
      </c>
      <c r="Y11" s="73" t="s">
        <v>8</v>
      </c>
      <c r="Z11" s="73" t="s">
        <v>9</v>
      </c>
      <c r="AA11" s="73" t="s">
        <v>10</v>
      </c>
      <c r="AB11" s="73" t="s">
        <v>11</v>
      </c>
      <c r="AC11" s="73" t="s">
        <v>12</v>
      </c>
      <c r="AD11" s="73" t="s">
        <v>13</v>
      </c>
      <c r="AE11" s="73" t="s">
        <v>14</v>
      </c>
      <c r="AF11" s="73" t="s">
        <v>15</v>
      </c>
      <c r="AG11" s="73" t="s">
        <v>16</v>
      </c>
      <c r="AH11" s="73" t="s">
        <v>17</v>
      </c>
      <c r="AI11" s="73" t="s">
        <v>18</v>
      </c>
      <c r="AJ11" s="96" t="s">
        <v>19</v>
      </c>
      <c r="AK11" s="235"/>
      <c r="AL11" s="237"/>
      <c r="AM11" s="230"/>
    </row>
    <row r="12" spans="1:43" s="74" customFormat="1" ht="13.5" thickBot="1">
      <c r="A12" s="1" t="s">
        <v>102</v>
      </c>
      <c r="B12" s="75" t="s">
        <v>103</v>
      </c>
      <c r="C12" s="75"/>
      <c r="D12" s="75"/>
      <c r="E12" s="19">
        <v>57</v>
      </c>
      <c r="F12" s="51">
        <f>+E12+(K12+L12+M12)-(X12+Y12+Z12)</f>
        <v>59</v>
      </c>
      <c r="G12" s="19">
        <f>VLOOKUP($B12,'[2]NUM7'!$G$2:$I$157,2,FALSE)</f>
        <v>53</v>
      </c>
      <c r="H12" s="62">
        <f>+G12+(Q12+R12)-(AD12+AE12)</f>
        <v>54</v>
      </c>
      <c r="I12" s="52"/>
      <c r="J12" s="53"/>
      <c r="K12" s="54">
        <f>VLOOKUP($B12,'[2]ACT NUM7'!$G$2:$O$114,2,FALSE)</f>
        <v>1</v>
      </c>
      <c r="L12" s="54">
        <f>VLOOKUP($B12,'[2]ACT NUM7'!$G$2:$O$114,3,FALSE)</f>
        <v>0</v>
      </c>
      <c r="M12" s="54">
        <f>VLOOKUP($B12,'[2]ACT NUM7'!$G$2:$O$114,4,FALSE)</f>
        <v>1</v>
      </c>
      <c r="N12" s="54">
        <f>VLOOKUP($B12,'[2]ACT NUM7'!$G$2:$O$114,5,FALSE)</f>
        <v>0</v>
      </c>
      <c r="O12" s="54">
        <f>VLOOKUP($B12,'[2]ACT NUM7'!$G$2:$O$114,6,FALSE)</f>
        <v>1</v>
      </c>
      <c r="P12" s="54">
        <f>VLOOKUP($B12,'[2]ACT NUM7'!$G$2:$O$114,7,FALSE)</f>
        <v>2</v>
      </c>
      <c r="Q12" s="54">
        <f>VLOOKUP($B12,'[2]ACT NUM7'!$G$2:$O$114,8,FALSE)</f>
        <v>0</v>
      </c>
      <c r="R12" s="67">
        <f>VLOOKUP($B12,'[2]ACT NUM7'!$G$2:$O$114,9,FALSE)</f>
        <v>1</v>
      </c>
      <c r="S12" s="67"/>
      <c r="T12" s="68"/>
      <c r="U12" s="67"/>
      <c r="V12" s="54"/>
      <c r="W12" s="19">
        <f>SUM(K12:V12)</f>
        <v>6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19">
        <f>SUM(X12:AI12)</f>
        <v>0</v>
      </c>
      <c r="AK12" s="90"/>
      <c r="AL12" s="90"/>
      <c r="AM12" s="90"/>
      <c r="AN12" s="90"/>
      <c r="AO12" s="90"/>
      <c r="AP12" s="90"/>
      <c r="AQ12" s="90"/>
    </row>
    <row r="13" spans="1:43" s="74" customFormat="1" ht="13.5" thickBot="1">
      <c r="A13" s="1" t="s">
        <v>102</v>
      </c>
      <c r="B13" s="75" t="s">
        <v>104</v>
      </c>
      <c r="C13" s="75"/>
      <c r="D13" s="75"/>
      <c r="E13" s="19">
        <v>49</v>
      </c>
      <c r="F13" s="51">
        <f>+E13+(K13+L13+M13)-(X13+Y13+Z13)</f>
        <v>49</v>
      </c>
      <c r="G13" s="19">
        <f>VLOOKUP($B13,'[2]NUM7'!$G$2:$I$157,2,FALSE)</f>
        <v>64</v>
      </c>
      <c r="H13" s="62">
        <f>+G13+(Q13+R13)-(AD13+AE13)</f>
        <v>65</v>
      </c>
      <c r="I13" s="52"/>
      <c r="J13" s="53"/>
      <c r="K13" s="54">
        <f>VLOOKUP($B13,'[2]ACT NUM7'!$G$2:$O$114,2,FALSE)</f>
        <v>0</v>
      </c>
      <c r="L13" s="54">
        <f>VLOOKUP($B13,'[2]ACT NUM7'!$G$2:$O$114,3,FALSE)</f>
        <v>0</v>
      </c>
      <c r="M13" s="54">
        <f>VLOOKUP($B13,'[2]ACT NUM7'!$G$2:$O$114,4,FALSE)</f>
        <v>0</v>
      </c>
      <c r="N13" s="54">
        <f>VLOOKUP($B13,'[2]ACT NUM7'!$G$2:$O$114,5,FALSE)</f>
        <v>0</v>
      </c>
      <c r="O13" s="54">
        <f>VLOOKUP($B13,'[2]ACT NUM7'!$G$2:$O$114,6,FALSE)</f>
        <v>0</v>
      </c>
      <c r="P13" s="54">
        <f>VLOOKUP($B13,'[2]ACT NUM7'!$G$2:$O$114,7,FALSE)</f>
        <v>0</v>
      </c>
      <c r="Q13" s="54">
        <f>VLOOKUP($B13,'[2]ACT NUM7'!$G$2:$O$114,8,FALSE)</f>
        <v>1</v>
      </c>
      <c r="R13" s="67">
        <f>VLOOKUP($B13,'[2]ACT NUM7'!$G$2:$O$114,9,FALSE)</f>
        <v>0</v>
      </c>
      <c r="S13" s="67"/>
      <c r="T13" s="68"/>
      <c r="U13" s="67"/>
      <c r="V13" s="54"/>
      <c r="W13" s="19">
        <f>SUM(K13:V13)</f>
        <v>1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19">
        <f>SUM(X13:AI13)</f>
        <v>0</v>
      </c>
      <c r="AK13" s="90"/>
      <c r="AL13" s="90"/>
      <c r="AM13" s="90"/>
      <c r="AN13" s="90"/>
      <c r="AO13" s="90"/>
      <c r="AP13" s="90"/>
      <c r="AQ13" s="90"/>
    </row>
    <row r="14" spans="1:43" s="74" customFormat="1" ht="13.5" thickBot="1">
      <c r="A14" s="1" t="s">
        <v>102</v>
      </c>
      <c r="B14" s="75" t="s">
        <v>105</v>
      </c>
      <c r="C14" s="75"/>
      <c r="D14" s="75"/>
      <c r="E14" s="19">
        <v>40</v>
      </c>
      <c r="F14" s="51">
        <f>+E14+(K14+L14+M14)-(X14+Y14+Z14)</f>
        <v>40</v>
      </c>
      <c r="G14" s="19">
        <f>VLOOKUP($B14,'[2]NUM7'!$G$2:$I$157,2,FALSE)</f>
        <v>27</v>
      </c>
      <c r="H14" s="62">
        <f>+G14+(Q14+R14)-(AD14+AE14)</f>
        <v>27</v>
      </c>
      <c r="I14" s="52"/>
      <c r="J14" s="53"/>
      <c r="K14" s="54"/>
      <c r="L14" s="54"/>
      <c r="M14" s="54"/>
      <c r="N14" s="54"/>
      <c r="O14" s="54"/>
      <c r="P14" s="54"/>
      <c r="Q14" s="54"/>
      <c r="R14" s="67"/>
      <c r="S14" s="67"/>
      <c r="T14" s="68"/>
      <c r="U14" s="67"/>
      <c r="V14" s="54"/>
      <c r="W14" s="19">
        <f>SUM(K14:V14)</f>
        <v>0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19">
        <f>SUM(X14:AI14)</f>
        <v>0</v>
      </c>
      <c r="AK14" s="90"/>
      <c r="AL14" s="90"/>
      <c r="AM14" s="90"/>
      <c r="AN14" s="90"/>
      <c r="AO14" s="90"/>
      <c r="AP14" s="90"/>
      <c r="AQ14" s="90"/>
    </row>
    <row r="15" spans="1:43" s="74" customFormat="1" ht="13.5" thickBot="1">
      <c r="A15" s="1" t="s">
        <v>102</v>
      </c>
      <c r="B15" s="75" t="s">
        <v>106</v>
      </c>
      <c r="C15" s="75"/>
      <c r="D15" s="75"/>
      <c r="E15" s="19">
        <v>35</v>
      </c>
      <c r="F15" s="51">
        <f>+E15+(K15+L15+M15)-(X15+Y15+Z15)</f>
        <v>35</v>
      </c>
      <c r="G15" s="19">
        <f>VLOOKUP($B15,'[2]NUM7'!$G$2:$I$157,2,FALSE)</f>
        <v>47</v>
      </c>
      <c r="H15" s="62">
        <f>+G15+(Q15+R15)-(AD15+AE15)</f>
        <v>47</v>
      </c>
      <c r="I15" s="52"/>
      <c r="J15" s="53"/>
      <c r="K15" s="54">
        <f>VLOOKUP($B15,'[2]ACT NUM7'!$G$2:$O$114,2,FALSE)</f>
        <v>0</v>
      </c>
      <c r="L15" s="54">
        <f>VLOOKUP($B15,'[2]ACT NUM7'!$G$2:$O$114,3,FALSE)</f>
        <v>0</v>
      </c>
      <c r="M15" s="54">
        <f>VLOOKUP($B15,'[2]ACT NUM7'!$G$2:$O$114,4,FALSE)</f>
        <v>0</v>
      </c>
      <c r="N15" s="54">
        <f>VLOOKUP($B15,'[2]ACT NUM7'!$G$2:$O$114,5,FALSE)</f>
        <v>0</v>
      </c>
      <c r="O15" s="54">
        <f>VLOOKUP($B15,'[2]ACT NUM7'!$G$2:$O$114,6,FALSE)</f>
        <v>1</v>
      </c>
      <c r="P15" s="54">
        <f>VLOOKUP($B15,'[2]ACT NUM7'!$G$2:$O$114,7,FALSE)</f>
        <v>1</v>
      </c>
      <c r="Q15" s="54">
        <f>VLOOKUP($B15,'[2]ACT NUM7'!$G$2:$O$114,8,FALSE)</f>
        <v>0</v>
      </c>
      <c r="R15" s="67">
        <f>VLOOKUP($B15,'[2]ACT NUM7'!$G$2:$O$114,9,FALSE)</f>
        <v>0</v>
      </c>
      <c r="S15" s="67"/>
      <c r="T15" s="68"/>
      <c r="U15" s="67"/>
      <c r="V15" s="54"/>
      <c r="W15" s="19">
        <f>SUM(K15:V15)</f>
        <v>2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19">
        <f>SUM(X15:AI15)</f>
        <v>0</v>
      </c>
      <c r="AK15" s="90"/>
      <c r="AL15" s="90"/>
      <c r="AM15" s="90"/>
      <c r="AN15" s="90"/>
      <c r="AO15" s="90"/>
      <c r="AP15" s="90"/>
      <c r="AQ15" s="90"/>
    </row>
    <row r="16" spans="1:43" s="74" customFormat="1" ht="13.5" thickBot="1">
      <c r="A16" s="148" t="s">
        <v>112</v>
      </c>
      <c r="B16" s="149"/>
      <c r="C16" s="45">
        <f>+D16/'Meta Corte Muni'!M46</f>
        <v>1.0005184033177812</v>
      </c>
      <c r="D16" s="20">
        <f>+H16/AK16</f>
        <v>0.5002592016588906</v>
      </c>
      <c r="E16" s="15">
        <f aca="true" t="shared" si="0" ref="E16:V16">SUM(E12:E15)</f>
        <v>181</v>
      </c>
      <c r="F16" s="15">
        <f t="shared" si="0"/>
        <v>183</v>
      </c>
      <c r="G16" s="15">
        <f t="shared" si="0"/>
        <v>191</v>
      </c>
      <c r="H16" s="15">
        <f t="shared" si="0"/>
        <v>193</v>
      </c>
      <c r="I16" s="15">
        <f t="shared" si="0"/>
        <v>0</v>
      </c>
      <c r="J16" s="15">
        <f t="shared" si="0"/>
        <v>0</v>
      </c>
      <c r="K16" s="15">
        <f t="shared" si="0"/>
        <v>1</v>
      </c>
      <c r="L16" s="15">
        <f t="shared" si="0"/>
        <v>0</v>
      </c>
      <c r="M16" s="15">
        <f t="shared" si="0"/>
        <v>1</v>
      </c>
      <c r="N16" s="15">
        <f t="shared" si="0"/>
        <v>0</v>
      </c>
      <c r="O16" s="15">
        <f t="shared" si="0"/>
        <v>2</v>
      </c>
      <c r="P16" s="15">
        <f t="shared" si="0"/>
        <v>3</v>
      </c>
      <c r="Q16" s="15">
        <f t="shared" si="0"/>
        <v>1</v>
      </c>
      <c r="R16" s="15">
        <f t="shared" si="0"/>
        <v>1</v>
      </c>
      <c r="S16" s="15">
        <f t="shared" si="0"/>
        <v>0</v>
      </c>
      <c r="T16" s="15">
        <f t="shared" si="0"/>
        <v>0</v>
      </c>
      <c r="U16" s="15">
        <f t="shared" si="0"/>
        <v>0</v>
      </c>
      <c r="V16" s="15">
        <f t="shared" si="0"/>
        <v>0</v>
      </c>
      <c r="W16" s="15">
        <f aca="true" t="shared" si="1" ref="W16:W21">SUM(K16:V16)</f>
        <v>9</v>
      </c>
      <c r="X16" s="15">
        <f aca="true" t="shared" si="2" ref="X16:AI16">SUM(X12:X15)</f>
        <v>0</v>
      </c>
      <c r="Y16" s="15">
        <f t="shared" si="2"/>
        <v>0</v>
      </c>
      <c r="Z16" s="15">
        <f t="shared" si="2"/>
        <v>0</v>
      </c>
      <c r="AA16" s="15">
        <f t="shared" si="2"/>
        <v>0</v>
      </c>
      <c r="AB16" s="15">
        <f t="shared" si="2"/>
        <v>0</v>
      </c>
      <c r="AC16" s="15">
        <f t="shared" si="2"/>
        <v>0</v>
      </c>
      <c r="AD16" s="15">
        <f t="shared" si="2"/>
        <v>0</v>
      </c>
      <c r="AE16" s="15">
        <f t="shared" si="2"/>
        <v>0</v>
      </c>
      <c r="AF16" s="15">
        <f t="shared" si="2"/>
        <v>0</v>
      </c>
      <c r="AG16" s="15">
        <f t="shared" si="2"/>
        <v>0</v>
      </c>
      <c r="AH16" s="15">
        <f t="shared" si="2"/>
        <v>0</v>
      </c>
      <c r="AI16" s="15">
        <f t="shared" si="2"/>
        <v>0</v>
      </c>
      <c r="AJ16" s="15">
        <f aca="true" t="shared" si="3" ref="AJ16:AJ21">SUM(X16:AI16)</f>
        <v>0</v>
      </c>
      <c r="AK16" s="15">
        <f>+AL16+AM16</f>
        <v>385.8</v>
      </c>
      <c r="AL16" s="15">
        <f>2623*0.1</f>
        <v>262.3</v>
      </c>
      <c r="AM16" s="15">
        <f>494*0.25</f>
        <v>123.5</v>
      </c>
      <c r="AN16" s="90"/>
      <c r="AO16" s="90"/>
      <c r="AP16" s="90"/>
      <c r="AQ16" s="90"/>
    </row>
    <row r="17" spans="1:43" s="74" customFormat="1" ht="13.5" thickBot="1">
      <c r="A17" s="1" t="s">
        <v>107</v>
      </c>
      <c r="B17" s="75" t="s">
        <v>108</v>
      </c>
      <c r="C17" s="75"/>
      <c r="D17" s="75"/>
      <c r="E17" s="19">
        <v>124</v>
      </c>
      <c r="F17" s="51">
        <f>+E17+(K17+L17+M17)-(X17+Y17+Z17)</f>
        <v>124</v>
      </c>
      <c r="G17" s="19">
        <f>VLOOKUP($B17,'[2]NUM7'!$G$2:$I$157,2,FALSE)</f>
        <v>118</v>
      </c>
      <c r="H17" s="62">
        <f>+G17+(Q17+R17)-(AD17+AE17)</f>
        <v>120</v>
      </c>
      <c r="I17" s="52"/>
      <c r="J17" s="53"/>
      <c r="K17" s="54">
        <f>VLOOKUP($B17,'[2]ACT NUM7'!$G$2:$O$114,2,FALSE)</f>
        <v>0</v>
      </c>
      <c r="L17" s="54">
        <f>VLOOKUP($B17,'[2]ACT NUM7'!$G$2:$O$114,3,FALSE)</f>
        <v>0</v>
      </c>
      <c r="M17" s="54">
        <f>VLOOKUP($B17,'[2]ACT NUM7'!$G$2:$O$114,4,FALSE)</f>
        <v>0</v>
      </c>
      <c r="N17" s="54">
        <f>VLOOKUP($B17,'[2]ACT NUM7'!$G$2:$O$114,5,FALSE)</f>
        <v>0</v>
      </c>
      <c r="O17" s="54">
        <f>VLOOKUP($B17,'[2]ACT NUM7'!$G$2:$O$114,6,FALSE)</f>
        <v>0</v>
      </c>
      <c r="P17" s="54">
        <f>VLOOKUP($B17,'[2]ACT NUM7'!$G$2:$O$114,7,FALSE)</f>
        <v>2</v>
      </c>
      <c r="Q17" s="54">
        <f>VLOOKUP($B17,'[2]ACT NUM7'!$G$2:$O$114,8,FALSE)</f>
        <v>0</v>
      </c>
      <c r="R17" s="67">
        <f>VLOOKUP($B17,'[2]ACT NUM7'!$G$2:$O$114,9,FALSE)</f>
        <v>2</v>
      </c>
      <c r="S17" s="67"/>
      <c r="T17" s="68"/>
      <c r="U17" s="67"/>
      <c r="V17" s="67"/>
      <c r="W17" s="19">
        <f t="shared" si="1"/>
        <v>4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19">
        <f t="shared" si="3"/>
        <v>0</v>
      </c>
      <c r="AK17" s="90"/>
      <c r="AL17" s="90"/>
      <c r="AM17" s="90"/>
      <c r="AN17" s="90"/>
      <c r="AO17" s="90"/>
      <c r="AP17" s="90"/>
      <c r="AQ17" s="90"/>
    </row>
    <row r="18" spans="1:43" s="74" customFormat="1" ht="13.5" thickBot="1">
      <c r="A18" s="1" t="s">
        <v>107</v>
      </c>
      <c r="B18" s="75" t="s">
        <v>109</v>
      </c>
      <c r="C18" s="75"/>
      <c r="D18" s="75"/>
      <c r="E18" s="19">
        <v>39</v>
      </c>
      <c r="F18" s="51">
        <f>+E18+(K18+L18+M18)-(X18+Y18+Z18)</f>
        <v>39</v>
      </c>
      <c r="G18" s="19">
        <f>VLOOKUP($B18,'[2]NUM7'!$G$2:$I$157,2,FALSE)</f>
        <v>39</v>
      </c>
      <c r="H18" s="62">
        <f>+G18+(Q18+R18)-(AD18+AE18)</f>
        <v>39</v>
      </c>
      <c r="I18" s="52"/>
      <c r="J18" s="53"/>
      <c r="K18" s="54"/>
      <c r="L18" s="54"/>
      <c r="M18" s="54"/>
      <c r="N18" s="54"/>
      <c r="O18" s="54"/>
      <c r="P18" s="54"/>
      <c r="Q18" s="54"/>
      <c r="R18" s="67"/>
      <c r="S18" s="67"/>
      <c r="T18" s="68"/>
      <c r="U18" s="67"/>
      <c r="V18" s="67"/>
      <c r="W18" s="19">
        <f t="shared" si="1"/>
        <v>0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3"/>
        <v>0</v>
      </c>
      <c r="AK18" s="90"/>
      <c r="AL18" s="90"/>
      <c r="AM18" s="90"/>
      <c r="AN18" s="90"/>
      <c r="AO18" s="90"/>
      <c r="AP18" s="90"/>
      <c r="AQ18" s="90"/>
    </row>
    <row r="19" spans="1:43" s="74" customFormat="1" ht="13.5" thickBot="1">
      <c r="A19" s="1" t="s">
        <v>107</v>
      </c>
      <c r="B19" s="75" t="s">
        <v>110</v>
      </c>
      <c r="C19" s="75"/>
      <c r="D19" s="75"/>
      <c r="E19" s="19">
        <v>13</v>
      </c>
      <c r="F19" s="51">
        <f>+E19+(K19+L19+M19)-(X19+Y19+Z19)</f>
        <v>13</v>
      </c>
      <c r="G19" s="19">
        <f>VLOOKUP($B19,'[2]NUM7'!$G$2:$I$157,2,FALSE)</f>
        <v>14</v>
      </c>
      <c r="H19" s="62">
        <f>+G19+(Q19+R19)-(AD19+AE19)</f>
        <v>14</v>
      </c>
      <c r="I19" s="52"/>
      <c r="J19" s="53"/>
      <c r="K19" s="54"/>
      <c r="L19" s="54"/>
      <c r="M19" s="54"/>
      <c r="N19" s="54"/>
      <c r="O19" s="54"/>
      <c r="P19" s="54"/>
      <c r="Q19" s="54"/>
      <c r="R19" s="67"/>
      <c r="S19" s="67"/>
      <c r="T19" s="68"/>
      <c r="U19" s="67"/>
      <c r="V19" s="67"/>
      <c r="W19" s="19">
        <f t="shared" si="1"/>
        <v>0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3"/>
        <v>0</v>
      </c>
      <c r="AK19" s="90"/>
      <c r="AL19" s="90"/>
      <c r="AM19" s="90"/>
      <c r="AN19" s="90"/>
      <c r="AO19" s="90"/>
      <c r="AP19" s="90"/>
      <c r="AQ19" s="90"/>
    </row>
    <row r="20" spans="1:43" s="74" customFormat="1" ht="13.5" thickBot="1">
      <c r="A20" s="1" t="s">
        <v>107</v>
      </c>
      <c r="B20" s="75" t="s">
        <v>111</v>
      </c>
      <c r="C20" s="75"/>
      <c r="D20" s="75"/>
      <c r="E20" s="19">
        <v>49</v>
      </c>
      <c r="F20" s="51">
        <f>+E20+(K20+L20+M20)-(X20+Y20+Z20)</f>
        <v>49</v>
      </c>
      <c r="G20" s="19">
        <f>VLOOKUP($B20,'[2]NUM7'!$G$2:$I$157,2,FALSE)</f>
        <v>51</v>
      </c>
      <c r="H20" s="62">
        <f>+G20+(Q20+R20)-(AD20+AE20)</f>
        <v>53</v>
      </c>
      <c r="I20" s="52"/>
      <c r="J20" s="53"/>
      <c r="K20" s="54">
        <f>VLOOKUP($B20,'[2]ACT NUM7'!$G$2:$O$114,2,FALSE)</f>
        <v>0</v>
      </c>
      <c r="L20" s="54">
        <f>VLOOKUP($B20,'[2]ACT NUM7'!$G$2:$O$114,3,FALSE)</f>
        <v>0</v>
      </c>
      <c r="M20" s="54">
        <f>VLOOKUP($B20,'[2]ACT NUM7'!$G$2:$O$114,4,FALSE)</f>
        <v>0</v>
      </c>
      <c r="N20" s="54">
        <f>VLOOKUP($B20,'[2]ACT NUM7'!$G$2:$O$114,5,FALSE)</f>
        <v>0</v>
      </c>
      <c r="O20" s="54">
        <f>VLOOKUP($B20,'[2]ACT NUM7'!$G$2:$O$114,6,FALSE)</f>
        <v>0</v>
      </c>
      <c r="P20" s="54">
        <f>VLOOKUP($B20,'[2]ACT NUM7'!$G$2:$O$114,7,FALSE)</f>
        <v>0</v>
      </c>
      <c r="Q20" s="54">
        <f>VLOOKUP($B20,'[2]ACT NUM7'!$G$2:$O$114,8,FALSE)</f>
        <v>1</v>
      </c>
      <c r="R20" s="67">
        <f>VLOOKUP($B20,'[2]ACT NUM7'!$G$2:$O$114,9,FALSE)</f>
        <v>1</v>
      </c>
      <c r="S20" s="67"/>
      <c r="T20" s="68"/>
      <c r="U20" s="67"/>
      <c r="V20" s="67"/>
      <c r="W20" s="19">
        <f t="shared" si="1"/>
        <v>2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19">
        <f t="shared" si="3"/>
        <v>0</v>
      </c>
      <c r="AK20" s="90"/>
      <c r="AL20" s="90"/>
      <c r="AM20" s="90"/>
      <c r="AN20" s="90"/>
      <c r="AO20" s="90"/>
      <c r="AP20" s="90"/>
      <c r="AQ20" s="90"/>
    </row>
    <row r="21" spans="1:43" s="74" customFormat="1" ht="13.5" thickBot="1">
      <c r="A21" s="148" t="s">
        <v>113</v>
      </c>
      <c r="B21" s="149"/>
      <c r="C21" s="45">
        <f>+D21/'Meta Corte Muni'!M47</f>
        <v>0.9691252144082332</v>
      </c>
      <c r="D21" s="20">
        <f>+H21/AK21</f>
        <v>0.4845626072041166</v>
      </c>
      <c r="E21" s="15">
        <f aca="true" t="shared" si="4" ref="E21:V21">SUM(E17:E20)</f>
        <v>225</v>
      </c>
      <c r="F21" s="15">
        <f t="shared" si="4"/>
        <v>225</v>
      </c>
      <c r="G21" s="15">
        <f t="shared" si="4"/>
        <v>222</v>
      </c>
      <c r="H21" s="15">
        <f t="shared" si="4"/>
        <v>226</v>
      </c>
      <c r="I21" s="15">
        <f t="shared" si="4"/>
        <v>0</v>
      </c>
      <c r="J21" s="15">
        <f t="shared" si="4"/>
        <v>0</v>
      </c>
      <c r="K21" s="15">
        <f t="shared" si="4"/>
        <v>0</v>
      </c>
      <c r="L21" s="15">
        <f t="shared" si="4"/>
        <v>0</v>
      </c>
      <c r="M21" s="15">
        <f t="shared" si="4"/>
        <v>0</v>
      </c>
      <c r="N21" s="15">
        <f t="shared" si="4"/>
        <v>0</v>
      </c>
      <c r="O21" s="15">
        <f t="shared" si="4"/>
        <v>0</v>
      </c>
      <c r="P21" s="15">
        <f t="shared" si="4"/>
        <v>2</v>
      </c>
      <c r="Q21" s="15">
        <f t="shared" si="4"/>
        <v>1</v>
      </c>
      <c r="R21" s="15">
        <f t="shared" si="4"/>
        <v>3</v>
      </c>
      <c r="S21" s="15">
        <f t="shared" si="4"/>
        <v>0</v>
      </c>
      <c r="T21" s="15">
        <f t="shared" si="4"/>
        <v>0</v>
      </c>
      <c r="U21" s="15">
        <f t="shared" si="4"/>
        <v>0</v>
      </c>
      <c r="V21" s="15">
        <f t="shared" si="4"/>
        <v>0</v>
      </c>
      <c r="W21" s="15">
        <f t="shared" si="1"/>
        <v>6</v>
      </c>
      <c r="X21" s="15">
        <f aca="true" t="shared" si="5" ref="X21:AI21">SUM(X17:X20)</f>
        <v>0</v>
      </c>
      <c r="Y21" s="15">
        <f t="shared" si="5"/>
        <v>0</v>
      </c>
      <c r="Z21" s="15">
        <f t="shared" si="5"/>
        <v>0</v>
      </c>
      <c r="AA21" s="15">
        <f t="shared" si="5"/>
        <v>0</v>
      </c>
      <c r="AB21" s="15">
        <f t="shared" si="5"/>
        <v>0</v>
      </c>
      <c r="AC21" s="15">
        <f t="shared" si="5"/>
        <v>0</v>
      </c>
      <c r="AD21" s="15">
        <f t="shared" si="5"/>
        <v>0</v>
      </c>
      <c r="AE21" s="15">
        <f t="shared" si="5"/>
        <v>0</v>
      </c>
      <c r="AF21" s="15">
        <f t="shared" si="5"/>
        <v>0</v>
      </c>
      <c r="AG21" s="15">
        <f t="shared" si="5"/>
        <v>0</v>
      </c>
      <c r="AH21" s="15">
        <f t="shared" si="5"/>
        <v>0</v>
      </c>
      <c r="AI21" s="15">
        <f t="shared" si="5"/>
        <v>0</v>
      </c>
      <c r="AJ21" s="15">
        <f t="shared" si="3"/>
        <v>0</v>
      </c>
      <c r="AK21" s="15">
        <f>+AL21+AM21</f>
        <v>466.40000000000003</v>
      </c>
      <c r="AL21" s="15">
        <f>3069*0.1</f>
        <v>306.90000000000003</v>
      </c>
      <c r="AM21" s="15">
        <f>638*0.25</f>
        <v>159.5</v>
      </c>
      <c r="AN21" s="90"/>
      <c r="AO21" s="90"/>
      <c r="AP21" s="90"/>
      <c r="AQ21" s="90"/>
    </row>
    <row r="22" spans="2:43" s="74" customFormat="1" ht="12.75">
      <c r="B22" s="80" t="s">
        <v>114</v>
      </c>
      <c r="C22" s="80"/>
      <c r="E22" s="90">
        <f>+E21+E16</f>
        <v>406</v>
      </c>
      <c r="F22" s="90">
        <f aca="true" t="shared" si="6" ref="F22:AJ22">+F21+F16</f>
        <v>408</v>
      </c>
      <c r="G22" s="90">
        <f t="shared" si="6"/>
        <v>413</v>
      </c>
      <c r="H22" s="90">
        <f t="shared" si="6"/>
        <v>419</v>
      </c>
      <c r="I22" s="90">
        <f t="shared" si="6"/>
        <v>0</v>
      </c>
      <c r="J22" s="90">
        <f t="shared" si="6"/>
        <v>0</v>
      </c>
      <c r="K22" s="90">
        <f t="shared" si="6"/>
        <v>1</v>
      </c>
      <c r="L22" s="90">
        <f t="shared" si="6"/>
        <v>0</v>
      </c>
      <c r="M22" s="90">
        <f t="shared" si="6"/>
        <v>1</v>
      </c>
      <c r="N22" s="90">
        <f t="shared" si="6"/>
        <v>0</v>
      </c>
      <c r="O22" s="90">
        <f t="shared" si="6"/>
        <v>2</v>
      </c>
      <c r="P22" s="90">
        <f t="shared" si="6"/>
        <v>5</v>
      </c>
      <c r="Q22" s="90">
        <f t="shared" si="6"/>
        <v>2</v>
      </c>
      <c r="R22" s="90">
        <f t="shared" si="6"/>
        <v>4</v>
      </c>
      <c r="S22" s="90">
        <f t="shared" si="6"/>
        <v>0</v>
      </c>
      <c r="T22" s="90">
        <f t="shared" si="6"/>
        <v>0</v>
      </c>
      <c r="U22" s="90">
        <f t="shared" si="6"/>
        <v>0</v>
      </c>
      <c r="V22" s="90">
        <f t="shared" si="6"/>
        <v>0</v>
      </c>
      <c r="W22" s="90">
        <f t="shared" si="6"/>
        <v>15</v>
      </c>
      <c r="X22" s="90">
        <f t="shared" si="6"/>
        <v>0</v>
      </c>
      <c r="Y22" s="90">
        <f t="shared" si="6"/>
        <v>0</v>
      </c>
      <c r="Z22" s="90">
        <f t="shared" si="6"/>
        <v>0</v>
      </c>
      <c r="AA22" s="90">
        <f t="shared" si="6"/>
        <v>0</v>
      </c>
      <c r="AB22" s="90">
        <f t="shared" si="6"/>
        <v>0</v>
      </c>
      <c r="AC22" s="90">
        <f t="shared" si="6"/>
        <v>0</v>
      </c>
      <c r="AD22" s="90">
        <f t="shared" si="6"/>
        <v>0</v>
      </c>
      <c r="AE22" s="90">
        <f t="shared" si="6"/>
        <v>0</v>
      </c>
      <c r="AF22" s="90">
        <f t="shared" si="6"/>
        <v>0</v>
      </c>
      <c r="AG22" s="90">
        <f t="shared" si="6"/>
        <v>0</v>
      </c>
      <c r="AH22" s="90">
        <f t="shared" si="6"/>
        <v>0</v>
      </c>
      <c r="AI22" s="90">
        <f t="shared" si="6"/>
        <v>0</v>
      </c>
      <c r="AJ22" s="90">
        <f t="shared" si="6"/>
        <v>0</v>
      </c>
      <c r="AK22" s="90">
        <f>+AK21+AK16</f>
        <v>852.2</v>
      </c>
      <c r="AL22" s="90">
        <f>+AL21+AL16</f>
        <v>569.2</v>
      </c>
      <c r="AM22" s="90">
        <f>+AM21+AM16</f>
        <v>283</v>
      </c>
      <c r="AN22" s="90"/>
      <c r="AO22" s="90"/>
      <c r="AP22" s="90"/>
      <c r="AQ22" s="90"/>
    </row>
  </sheetData>
  <sheetProtection/>
  <mergeCells count="15">
    <mergeCell ref="A16:B16"/>
    <mergeCell ref="A21:B21"/>
    <mergeCell ref="A1:A10"/>
    <mergeCell ref="B1:B10"/>
    <mergeCell ref="D1:D10"/>
    <mergeCell ref="C1:C11"/>
    <mergeCell ref="E10:J10"/>
    <mergeCell ref="E1:AM1"/>
    <mergeCell ref="E2:AJ9"/>
    <mergeCell ref="AK2:AM9"/>
    <mergeCell ref="AM10:AM11"/>
    <mergeCell ref="K10:W10"/>
    <mergeCell ref="X10:AJ10"/>
    <mergeCell ref="AK10:AK11"/>
    <mergeCell ref="AL10:AL1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22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1.28125" style="0" customWidth="1"/>
    <col min="5" max="6" width="9.57421875" style="56" customWidth="1"/>
    <col min="7" max="7" width="10.8515625" style="48" customWidth="1"/>
    <col min="8" max="8" width="9.28125" style="56" customWidth="1"/>
    <col min="9" max="9" width="9.421875" style="56" customWidth="1"/>
    <col min="10" max="10" width="7.140625" style="56" bestFit="1" customWidth="1"/>
    <col min="11" max="36" width="8.421875" style="56" customWidth="1"/>
    <col min="37" max="37" width="12.8515625" style="56" customWidth="1"/>
    <col min="38" max="39" width="16.8515625" style="56" bestFit="1" customWidth="1"/>
  </cols>
  <sheetData>
    <row r="1" spans="1:39" ht="73.5" customHeight="1" thickBot="1" thickTop="1">
      <c r="A1" s="156" t="s">
        <v>0</v>
      </c>
      <c r="B1" s="150" t="s">
        <v>1</v>
      </c>
      <c r="C1" s="241" t="s">
        <v>58</v>
      </c>
      <c r="D1" s="238" t="s">
        <v>55</v>
      </c>
      <c r="E1" s="218" t="s">
        <v>45</v>
      </c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20"/>
    </row>
    <row r="2" spans="1:39" ht="15" customHeight="1" thickTop="1">
      <c r="A2" s="157"/>
      <c r="B2" s="160"/>
      <c r="C2" s="242"/>
      <c r="D2" s="239"/>
      <c r="E2" s="221" t="s">
        <v>3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3"/>
      <c r="AK2" s="207" t="s">
        <v>4</v>
      </c>
      <c r="AL2" s="207"/>
      <c r="AM2" s="211"/>
    </row>
    <row r="3" spans="1:39" ht="15" customHeight="1">
      <c r="A3" s="157"/>
      <c r="B3" s="160"/>
      <c r="C3" s="242"/>
      <c r="D3" s="239"/>
      <c r="E3" s="224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25"/>
      <c r="AK3" s="207"/>
      <c r="AL3" s="207"/>
      <c r="AM3" s="211"/>
    </row>
    <row r="4" spans="1:39" ht="15" customHeight="1">
      <c r="A4" s="157"/>
      <c r="B4" s="160"/>
      <c r="C4" s="242"/>
      <c r="D4" s="239"/>
      <c r="E4" s="224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25"/>
      <c r="AK4" s="207"/>
      <c r="AL4" s="207"/>
      <c r="AM4" s="211"/>
    </row>
    <row r="5" spans="1:39" ht="15" customHeight="1">
      <c r="A5" s="157"/>
      <c r="B5" s="160"/>
      <c r="C5" s="242"/>
      <c r="D5" s="239"/>
      <c r="E5" s="224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25"/>
      <c r="AK5" s="207"/>
      <c r="AL5" s="207"/>
      <c r="AM5" s="211"/>
    </row>
    <row r="6" spans="1:39" ht="15" customHeight="1">
      <c r="A6" s="157"/>
      <c r="B6" s="160"/>
      <c r="C6" s="242"/>
      <c r="D6" s="239"/>
      <c r="E6" s="224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25"/>
      <c r="AK6" s="207"/>
      <c r="AL6" s="207"/>
      <c r="AM6" s="211"/>
    </row>
    <row r="7" spans="1:39" ht="15" customHeight="1">
      <c r="A7" s="157"/>
      <c r="B7" s="160"/>
      <c r="C7" s="242"/>
      <c r="D7" s="239"/>
      <c r="E7" s="224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25"/>
      <c r="AK7" s="207"/>
      <c r="AL7" s="207"/>
      <c r="AM7" s="211"/>
    </row>
    <row r="8" spans="1:39" ht="15" customHeight="1">
      <c r="A8" s="157"/>
      <c r="B8" s="160"/>
      <c r="C8" s="242"/>
      <c r="D8" s="239"/>
      <c r="E8" s="224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25"/>
      <c r="AK8" s="207"/>
      <c r="AL8" s="207"/>
      <c r="AM8" s="211"/>
    </row>
    <row r="9" spans="1:39" ht="15.75" customHeight="1" thickBot="1">
      <c r="A9" s="157"/>
      <c r="B9" s="160"/>
      <c r="C9" s="242"/>
      <c r="D9" s="239"/>
      <c r="E9" s="226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8"/>
      <c r="AK9" s="209"/>
      <c r="AL9" s="209"/>
      <c r="AM9" s="212"/>
    </row>
    <row r="10" spans="1:39" ht="57.75" customHeight="1" thickBot="1" thickTop="1">
      <c r="A10" s="158"/>
      <c r="B10" s="152"/>
      <c r="C10" s="242"/>
      <c r="D10" s="240"/>
      <c r="E10" s="216" t="s">
        <v>57</v>
      </c>
      <c r="F10" s="217"/>
      <c r="G10" s="217"/>
      <c r="H10" s="217"/>
      <c r="I10" s="217"/>
      <c r="J10" s="244"/>
      <c r="K10" s="213" t="s">
        <v>46</v>
      </c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5"/>
      <c r="X10" s="214" t="s">
        <v>47</v>
      </c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45"/>
      <c r="AK10" s="246" t="s">
        <v>54</v>
      </c>
      <c r="AL10" s="246" t="s">
        <v>135</v>
      </c>
      <c r="AM10" s="247" t="s">
        <v>136</v>
      </c>
    </row>
    <row r="11" spans="1:39" ht="33.75" thickBot="1">
      <c r="A11" s="98"/>
      <c r="B11" s="98"/>
      <c r="C11" s="243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73" t="s">
        <v>7</v>
      </c>
      <c r="L11" s="73" t="s">
        <v>8</v>
      </c>
      <c r="M11" s="73" t="s">
        <v>9</v>
      </c>
      <c r="N11" s="73" t="s">
        <v>10</v>
      </c>
      <c r="O11" s="73" t="s">
        <v>11</v>
      </c>
      <c r="P11" s="73" t="s">
        <v>12</v>
      </c>
      <c r="Q11" s="73" t="s">
        <v>13</v>
      </c>
      <c r="R11" s="73" t="s">
        <v>14</v>
      </c>
      <c r="S11" s="73" t="s">
        <v>15</v>
      </c>
      <c r="T11" s="73" t="s">
        <v>16</v>
      </c>
      <c r="U11" s="73" t="s">
        <v>17</v>
      </c>
      <c r="V11" s="73" t="s">
        <v>18</v>
      </c>
      <c r="W11" s="73" t="s">
        <v>19</v>
      </c>
      <c r="X11" s="73" t="s">
        <v>7</v>
      </c>
      <c r="Y11" s="73" t="s">
        <v>8</v>
      </c>
      <c r="Z11" s="73" t="s">
        <v>9</v>
      </c>
      <c r="AA11" s="73" t="s">
        <v>10</v>
      </c>
      <c r="AB11" s="73" t="s">
        <v>11</v>
      </c>
      <c r="AC11" s="73" t="s">
        <v>12</v>
      </c>
      <c r="AD11" s="73" t="s">
        <v>13</v>
      </c>
      <c r="AE11" s="73" t="s">
        <v>14</v>
      </c>
      <c r="AF11" s="73" t="s">
        <v>15</v>
      </c>
      <c r="AG11" s="73" t="s">
        <v>16</v>
      </c>
      <c r="AH11" s="73" t="s">
        <v>17</v>
      </c>
      <c r="AI11" s="73" t="s">
        <v>18</v>
      </c>
      <c r="AJ11" s="96" t="s">
        <v>19</v>
      </c>
      <c r="AK11" s="237"/>
      <c r="AL11" s="237"/>
      <c r="AM11" s="248"/>
    </row>
    <row r="12" spans="1:39" s="74" customFormat="1" ht="13.5" thickBot="1">
      <c r="A12" s="1" t="s">
        <v>102</v>
      </c>
      <c r="B12" s="75" t="s">
        <v>103</v>
      </c>
      <c r="C12" s="75"/>
      <c r="D12" s="75"/>
      <c r="E12" s="19">
        <v>146</v>
      </c>
      <c r="F12" s="51">
        <f>+E12+(K12+L12+M12)-(X12+Y12+Z12)</f>
        <v>146</v>
      </c>
      <c r="G12" s="19">
        <f>VLOOKUP($B12,'[2]NUM8'!$G$2:$I$157,2,FALSE)</f>
        <v>146</v>
      </c>
      <c r="H12" s="62">
        <f>+G12+(Q12+R12)-(AD12+AE12)</f>
        <v>149</v>
      </c>
      <c r="I12" s="52"/>
      <c r="J12" s="53"/>
      <c r="K12" s="54">
        <f>VLOOKUP($B12,'[2]ACT NUM8'!$G$2:$Q$140,2,FALSE)</f>
        <v>0</v>
      </c>
      <c r="L12" s="54">
        <f>VLOOKUP($B12,'[2]ACT NUM8'!$G$2:$Q$140,3,FALSE)</f>
        <v>0</v>
      </c>
      <c r="M12" s="54">
        <f>VLOOKUP($B12,'[2]ACT NUM8'!$G$2:$Q$140,4,FALSE)</f>
        <v>0</v>
      </c>
      <c r="N12" s="54">
        <f>VLOOKUP($B12,'[2]ACT NUM8'!$G$2:$Q$140,5,FALSE)</f>
        <v>1</v>
      </c>
      <c r="O12" s="54">
        <f>VLOOKUP($B12,'[2]ACT NUM8'!$G$2:$Q$140,6,FALSE)</f>
        <v>0</v>
      </c>
      <c r="P12" s="54">
        <f>VLOOKUP($B12,'[2]ACT NUM8'!$G$2:$Q$140,7,FALSE)</f>
        <v>1</v>
      </c>
      <c r="Q12" s="54">
        <f>VLOOKUP($B12,'[2]ACT NUM8'!$G$2:$Q$140,8,FALSE)</f>
        <v>0</v>
      </c>
      <c r="R12" s="67">
        <f>VLOOKUP($B12,'[2]ACT NUM8'!$G$2:$Q$140,9,FALSE)</f>
        <v>3</v>
      </c>
      <c r="S12" s="67">
        <f>VLOOKUP($B12,'[2]ACT NUM8'!$G$2:$Q$140,10,FALSE)</f>
        <v>0</v>
      </c>
      <c r="T12" s="68"/>
      <c r="U12" s="67"/>
      <c r="V12" s="54"/>
      <c r="W12" s="19">
        <f>SUM(K12:V12)</f>
        <v>5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19">
        <f>SUM(X12:AI12)</f>
        <v>0</v>
      </c>
      <c r="AK12" s="90"/>
      <c r="AL12" s="90"/>
      <c r="AM12" s="90"/>
    </row>
    <row r="13" spans="1:39" s="74" customFormat="1" ht="13.5" thickBot="1">
      <c r="A13" s="1" t="s">
        <v>102</v>
      </c>
      <c r="B13" s="75" t="s">
        <v>104</v>
      </c>
      <c r="C13" s="75"/>
      <c r="D13" s="75"/>
      <c r="E13" s="19">
        <v>116</v>
      </c>
      <c r="F13" s="51">
        <f>+E13+(K13+L13+M13)-(X13+Y13+Z13)</f>
        <v>118</v>
      </c>
      <c r="G13" s="19">
        <f>VLOOKUP($B13,'[2]NUM8'!$G$2:$I$157,2,FALSE)</f>
        <v>106</v>
      </c>
      <c r="H13" s="62">
        <f>+G13+(Q13+R13)-(AD13+AE13)</f>
        <v>108</v>
      </c>
      <c r="I13" s="52"/>
      <c r="J13" s="53"/>
      <c r="K13" s="54">
        <f>VLOOKUP($B13,'[2]ACT NUM8'!$G$2:$Q$140,2,FALSE)</f>
        <v>0</v>
      </c>
      <c r="L13" s="54">
        <f>VLOOKUP($B13,'[2]ACT NUM8'!$G$2:$Q$140,3,FALSE)</f>
        <v>1</v>
      </c>
      <c r="M13" s="54">
        <f>VLOOKUP($B13,'[2]ACT NUM8'!$G$2:$Q$140,4,FALSE)</f>
        <v>1</v>
      </c>
      <c r="N13" s="54">
        <f>VLOOKUP($B13,'[2]ACT NUM8'!$G$2:$Q$140,5,FALSE)</f>
        <v>0</v>
      </c>
      <c r="O13" s="54">
        <f>VLOOKUP($B13,'[2]ACT NUM8'!$G$2:$Q$140,6,FALSE)</f>
        <v>0</v>
      </c>
      <c r="P13" s="54">
        <f>VLOOKUP($B13,'[2]ACT NUM8'!$G$2:$Q$140,7,FALSE)</f>
        <v>0</v>
      </c>
      <c r="Q13" s="54">
        <f>VLOOKUP($B13,'[2]ACT NUM8'!$G$2:$Q$140,8,FALSE)</f>
        <v>2</v>
      </c>
      <c r="R13" s="67">
        <f>VLOOKUP($B13,'[2]ACT NUM8'!$G$2:$Q$140,9,FALSE)</f>
        <v>0</v>
      </c>
      <c r="S13" s="67">
        <f>VLOOKUP($B13,'[2]ACT NUM8'!$G$2:$Q$140,10,FALSE)</f>
        <v>0</v>
      </c>
      <c r="T13" s="68"/>
      <c r="U13" s="67"/>
      <c r="V13" s="54"/>
      <c r="W13" s="19">
        <f>SUM(K13:V13)</f>
        <v>4</v>
      </c>
      <c r="X13" s="54">
        <f>VLOOKUP($B13,'[2]ACT NUM8'!$Z$2:$AJ$122,2,FALSE)</f>
        <v>0</v>
      </c>
      <c r="Y13" s="54">
        <f>VLOOKUP($B13,'[2]ACT NUM8'!$Z$2:$AJ$122,3,FALSE)</f>
        <v>0</v>
      </c>
      <c r="Z13" s="54">
        <f>VLOOKUP($B13,'[2]ACT NUM8'!$Z$2:$AJ$122,4,FALSE)</f>
        <v>0</v>
      </c>
      <c r="AA13" s="54">
        <f>VLOOKUP($B13,'[2]ACT NUM8'!$Z$2:$AJ$122,5,FALSE)</f>
        <v>0</v>
      </c>
      <c r="AB13" s="54">
        <f>VLOOKUP($B13,'[2]ACT NUM8'!$Z$2:$AJ$122,6,FALSE)</f>
        <v>2</v>
      </c>
      <c r="AC13" s="54">
        <f>VLOOKUP($B13,'[2]ACT NUM8'!$Z$2:$AJ$122,7,FALSE)</f>
        <v>0</v>
      </c>
      <c r="AD13" s="54">
        <f>VLOOKUP($B13,'[2]ACT NUM8'!$Z$2:$AJ$122,8,FALSE)</f>
        <v>0</v>
      </c>
      <c r="AE13" s="54">
        <f>VLOOKUP($B13,'[2]ACT NUM8'!$Z$2:$AJ$122,9,FALSE)</f>
        <v>0</v>
      </c>
      <c r="AF13" s="54">
        <f>VLOOKUP($B13,'[2]ACT NUM8'!$Z$2:$AJ$122,10,FALSE)</f>
        <v>0</v>
      </c>
      <c r="AG13" s="54"/>
      <c r="AH13" s="54"/>
      <c r="AI13" s="54"/>
      <c r="AJ13" s="19">
        <f aca="true" t="shared" si="0" ref="AJ13:AJ21">SUM(X13:AI13)</f>
        <v>2</v>
      </c>
      <c r="AK13" s="90"/>
      <c r="AL13" s="90"/>
      <c r="AM13" s="90"/>
    </row>
    <row r="14" spans="1:39" s="74" customFormat="1" ht="13.5" thickBot="1">
      <c r="A14" s="1" t="s">
        <v>102</v>
      </c>
      <c r="B14" s="75" t="s">
        <v>105</v>
      </c>
      <c r="C14" s="75"/>
      <c r="D14" s="75"/>
      <c r="E14" s="19">
        <v>86</v>
      </c>
      <c r="F14" s="51">
        <f>+E14+(K14+L14+M14)-(X14+Y14+Z14)</f>
        <v>87</v>
      </c>
      <c r="G14" s="19">
        <f>VLOOKUP($B14,'[2]NUM8'!$G$2:$I$157,2,FALSE)</f>
        <v>77</v>
      </c>
      <c r="H14" s="62">
        <f>+G14+(Q14+R14)-(AD14+AE14)</f>
        <v>78</v>
      </c>
      <c r="I14" s="52"/>
      <c r="J14" s="53"/>
      <c r="K14" s="54">
        <f>VLOOKUP($B14,'[2]ACT NUM8'!$G$2:$Q$140,2,FALSE)</f>
        <v>0</v>
      </c>
      <c r="L14" s="54">
        <f>VLOOKUP($B14,'[2]ACT NUM8'!$G$2:$Q$140,3,FALSE)</f>
        <v>1</v>
      </c>
      <c r="M14" s="54">
        <f>VLOOKUP($B14,'[2]ACT NUM8'!$G$2:$Q$140,4,FALSE)</f>
        <v>0</v>
      </c>
      <c r="N14" s="54">
        <f>VLOOKUP($B14,'[2]ACT NUM8'!$G$2:$Q$140,5,FALSE)</f>
        <v>0</v>
      </c>
      <c r="O14" s="54">
        <f>VLOOKUP($B14,'[2]ACT NUM8'!$G$2:$Q$140,6,FALSE)</f>
        <v>1</v>
      </c>
      <c r="P14" s="54">
        <f>VLOOKUP($B14,'[2]ACT NUM8'!$G$2:$Q$140,7,FALSE)</f>
        <v>0</v>
      </c>
      <c r="Q14" s="54">
        <f>VLOOKUP($B14,'[2]ACT NUM8'!$G$2:$Q$140,8,FALSE)</f>
        <v>0</v>
      </c>
      <c r="R14" s="67">
        <f>VLOOKUP($B14,'[2]ACT NUM8'!$G$2:$Q$140,9,FALSE)</f>
        <v>1</v>
      </c>
      <c r="S14" s="67">
        <f>VLOOKUP($B14,'[2]ACT NUM8'!$G$2:$Q$140,10,FALSE)</f>
        <v>0</v>
      </c>
      <c r="T14" s="68"/>
      <c r="U14" s="67"/>
      <c r="V14" s="54"/>
      <c r="W14" s="19">
        <f>SUM(K14:V14)</f>
        <v>3</v>
      </c>
      <c r="X14" s="54">
        <f>VLOOKUP($B14,'[2]ACT NUM8'!$Z$2:$AJ$122,2,FALSE)</f>
        <v>0</v>
      </c>
      <c r="Y14" s="54">
        <f>VLOOKUP($B14,'[2]ACT NUM8'!$Z$2:$AJ$122,3,FALSE)</f>
        <v>0</v>
      </c>
      <c r="Z14" s="54">
        <f>VLOOKUP($B14,'[2]ACT NUM8'!$Z$2:$AJ$122,4,FALSE)</f>
        <v>0</v>
      </c>
      <c r="AA14" s="54">
        <f>VLOOKUP($B14,'[2]ACT NUM8'!$Z$2:$AJ$122,5,FALSE)</f>
        <v>0</v>
      </c>
      <c r="AB14" s="54">
        <f>VLOOKUP($B14,'[2]ACT NUM8'!$Z$2:$AJ$122,6,FALSE)</f>
        <v>0</v>
      </c>
      <c r="AC14" s="54">
        <f>VLOOKUP($B14,'[2]ACT NUM8'!$Z$2:$AJ$122,7,FALSE)</f>
        <v>1</v>
      </c>
      <c r="AD14" s="54">
        <f>VLOOKUP($B14,'[2]ACT NUM8'!$Z$2:$AJ$122,8,FALSE)</f>
        <v>0</v>
      </c>
      <c r="AE14" s="54">
        <f>VLOOKUP($B14,'[2]ACT NUM8'!$Z$2:$AJ$122,9,FALSE)</f>
        <v>0</v>
      </c>
      <c r="AF14" s="54">
        <f>VLOOKUP($B14,'[2]ACT NUM8'!$Z$2:$AJ$122,10,FALSE)</f>
        <v>0</v>
      </c>
      <c r="AG14" s="54"/>
      <c r="AH14" s="54"/>
      <c r="AI14" s="54"/>
      <c r="AJ14" s="19">
        <f t="shared" si="0"/>
        <v>1</v>
      </c>
      <c r="AK14" s="90"/>
      <c r="AL14" s="90"/>
      <c r="AM14" s="90"/>
    </row>
    <row r="15" spans="1:39" s="74" customFormat="1" ht="13.5" thickBot="1">
      <c r="A15" s="1" t="s">
        <v>102</v>
      </c>
      <c r="B15" s="75" t="s">
        <v>106</v>
      </c>
      <c r="C15" s="75"/>
      <c r="D15" s="75"/>
      <c r="E15" s="19">
        <v>67</v>
      </c>
      <c r="F15" s="51">
        <f>+E15+(K15+L15+M15)-(X15+Y15+Z15)</f>
        <v>68</v>
      </c>
      <c r="G15" s="19">
        <f>VLOOKUP($B15,'[2]NUM8'!$G$2:$I$157,2,FALSE)</f>
        <v>83</v>
      </c>
      <c r="H15" s="62">
        <f>+G15+(Q15+R15)-(AD15+AE15)</f>
        <v>84</v>
      </c>
      <c r="I15" s="52"/>
      <c r="J15" s="53"/>
      <c r="K15" s="54">
        <f>VLOOKUP($B15,'[2]ACT NUM8'!$G$2:$Q$140,2,FALSE)</f>
        <v>0</v>
      </c>
      <c r="L15" s="54">
        <f>VLOOKUP($B15,'[2]ACT NUM8'!$G$2:$Q$140,3,FALSE)</f>
        <v>1</v>
      </c>
      <c r="M15" s="54">
        <f>VLOOKUP($B15,'[2]ACT NUM8'!$G$2:$Q$140,4,FALSE)</f>
        <v>0</v>
      </c>
      <c r="N15" s="54">
        <f>VLOOKUP($B15,'[2]ACT NUM8'!$G$2:$Q$140,5,FALSE)</f>
        <v>3</v>
      </c>
      <c r="O15" s="54">
        <f>VLOOKUP($B15,'[2]ACT NUM8'!$G$2:$Q$140,6,FALSE)</f>
        <v>0</v>
      </c>
      <c r="P15" s="54">
        <f>VLOOKUP($B15,'[2]ACT NUM8'!$G$2:$Q$140,7,FALSE)</f>
        <v>2</v>
      </c>
      <c r="Q15" s="54">
        <f>VLOOKUP($B15,'[2]ACT NUM8'!$G$2:$Q$140,8,FALSE)</f>
        <v>2</v>
      </c>
      <c r="R15" s="67">
        <f>VLOOKUP($B15,'[2]ACT NUM8'!$G$2:$Q$140,9,FALSE)</f>
        <v>0</v>
      </c>
      <c r="S15" s="67">
        <f>VLOOKUP($B15,'[2]ACT NUM8'!$G$2:$Q$140,10,FALSE)</f>
        <v>0</v>
      </c>
      <c r="T15" s="68"/>
      <c r="U15" s="67"/>
      <c r="V15" s="54"/>
      <c r="W15" s="19">
        <f>SUM(K15:V15)</f>
        <v>8</v>
      </c>
      <c r="X15" s="54">
        <f>VLOOKUP($B15,'[2]ACT NUM8'!$Z$2:$AJ$122,2,FALSE)</f>
        <v>0</v>
      </c>
      <c r="Y15" s="54">
        <f>VLOOKUP($B15,'[2]ACT NUM8'!$Z$2:$AJ$122,3,FALSE)</f>
        <v>0</v>
      </c>
      <c r="Z15" s="54">
        <f>VLOOKUP($B15,'[2]ACT NUM8'!$Z$2:$AJ$122,4,FALSE)</f>
        <v>0</v>
      </c>
      <c r="AA15" s="54">
        <f>VLOOKUP($B15,'[2]ACT NUM8'!$Z$2:$AJ$122,5,FALSE)</f>
        <v>0</v>
      </c>
      <c r="AB15" s="54">
        <f>VLOOKUP($B15,'[2]ACT NUM8'!$Z$2:$AJ$122,6,FALSE)</f>
        <v>0</v>
      </c>
      <c r="AC15" s="54">
        <f>VLOOKUP($B15,'[2]ACT NUM8'!$Z$2:$AJ$122,7,FALSE)</f>
        <v>0</v>
      </c>
      <c r="AD15" s="54">
        <f>VLOOKUP($B15,'[2]ACT NUM8'!$Z$2:$AJ$122,8,FALSE)</f>
        <v>0</v>
      </c>
      <c r="AE15" s="54">
        <f>VLOOKUP($B15,'[2]ACT NUM8'!$Z$2:$AJ$122,9,FALSE)</f>
        <v>1</v>
      </c>
      <c r="AF15" s="54">
        <f>VLOOKUP($B15,'[2]ACT NUM8'!$Z$2:$AJ$122,10,FALSE)</f>
        <v>0</v>
      </c>
      <c r="AG15" s="54"/>
      <c r="AH15" s="54"/>
      <c r="AI15" s="54"/>
      <c r="AJ15" s="19">
        <f t="shared" si="0"/>
        <v>1</v>
      </c>
      <c r="AK15" s="90"/>
      <c r="AL15" s="90"/>
      <c r="AM15" s="90"/>
    </row>
    <row r="16" spans="1:39" s="74" customFormat="1" ht="13.5" thickBot="1">
      <c r="A16" s="148" t="s">
        <v>112</v>
      </c>
      <c r="B16" s="149"/>
      <c r="C16" s="45">
        <f>+D16/'Meta Corte Muni'!N46</f>
        <v>0.8090183261573023</v>
      </c>
      <c r="D16" s="20">
        <f>+H16/AK16</f>
        <v>0.5744030115716846</v>
      </c>
      <c r="E16" s="15">
        <f aca="true" t="shared" si="1" ref="E16:V16">SUM(E12:E15)</f>
        <v>415</v>
      </c>
      <c r="F16" s="15">
        <f t="shared" si="1"/>
        <v>419</v>
      </c>
      <c r="G16" s="15">
        <f t="shared" si="1"/>
        <v>412</v>
      </c>
      <c r="H16" s="15">
        <f>SUM(H12:H15)</f>
        <v>419</v>
      </c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3</v>
      </c>
      <c r="M16" s="15">
        <f t="shared" si="1"/>
        <v>1</v>
      </c>
      <c r="N16" s="15">
        <f t="shared" si="1"/>
        <v>4</v>
      </c>
      <c r="O16" s="15">
        <f t="shared" si="1"/>
        <v>1</v>
      </c>
      <c r="P16" s="15">
        <f t="shared" si="1"/>
        <v>3</v>
      </c>
      <c r="Q16" s="15">
        <f t="shared" si="1"/>
        <v>4</v>
      </c>
      <c r="R16" s="15">
        <f t="shared" si="1"/>
        <v>4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15">
        <f aca="true" t="shared" si="2" ref="W16:W21">SUM(K16:V16)</f>
        <v>20</v>
      </c>
      <c r="X16" s="15">
        <f aca="true" t="shared" si="3" ref="X16:AI16">SUM(X12:X15)</f>
        <v>0</v>
      </c>
      <c r="Y16" s="15">
        <f t="shared" si="3"/>
        <v>0</v>
      </c>
      <c r="Z16" s="15">
        <f t="shared" si="3"/>
        <v>0</v>
      </c>
      <c r="AA16" s="15">
        <f t="shared" si="3"/>
        <v>0</v>
      </c>
      <c r="AB16" s="15">
        <f t="shared" si="3"/>
        <v>2</v>
      </c>
      <c r="AC16" s="15">
        <f t="shared" si="3"/>
        <v>1</v>
      </c>
      <c r="AD16" s="15">
        <f t="shared" si="3"/>
        <v>0</v>
      </c>
      <c r="AE16" s="15">
        <f t="shared" si="3"/>
        <v>1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 t="shared" si="3"/>
        <v>0</v>
      </c>
      <c r="AJ16" s="15">
        <f t="shared" si="0"/>
        <v>4</v>
      </c>
      <c r="AK16" s="15">
        <f>+AL16+AM16</f>
        <v>729.453</v>
      </c>
      <c r="AL16" s="15">
        <f>2623*0.157</f>
        <v>411.811</v>
      </c>
      <c r="AM16" s="15">
        <f>494*0.643</f>
        <v>317.642</v>
      </c>
    </row>
    <row r="17" spans="1:39" s="74" customFormat="1" ht="13.5" thickBot="1">
      <c r="A17" s="1" t="s">
        <v>107</v>
      </c>
      <c r="B17" s="75" t="s">
        <v>108</v>
      </c>
      <c r="C17" s="75"/>
      <c r="D17" s="75"/>
      <c r="E17" s="19">
        <v>342</v>
      </c>
      <c r="F17" s="51">
        <f>+E17+(K17+L17+M17)-(X17+Y17+Z17)</f>
        <v>342</v>
      </c>
      <c r="G17" s="19">
        <f>VLOOKUP($B17,'[2]NUM8'!$G$2:$I$157,2,FALSE)</f>
        <v>334</v>
      </c>
      <c r="H17" s="62">
        <f>+G17+(Q17+R17)-(AD17+AE17)</f>
        <v>335</v>
      </c>
      <c r="I17" s="52"/>
      <c r="J17" s="53"/>
      <c r="K17" s="54">
        <f>VLOOKUP($B17,'[2]ACT NUM8'!$G$2:$Q$140,2,FALSE)</f>
        <v>0</v>
      </c>
      <c r="L17" s="54">
        <f>VLOOKUP($B17,'[2]ACT NUM8'!$G$2:$Q$140,3,FALSE)</f>
        <v>0</v>
      </c>
      <c r="M17" s="54">
        <f>VLOOKUP($B17,'[2]ACT NUM8'!$G$2:$Q$140,4,FALSE)</f>
        <v>0</v>
      </c>
      <c r="N17" s="54">
        <f>VLOOKUP($B17,'[2]ACT NUM8'!$G$2:$Q$140,5,FALSE)</f>
        <v>0</v>
      </c>
      <c r="O17" s="54">
        <f>VLOOKUP($B17,'[2]ACT NUM8'!$G$2:$Q$140,6,FALSE)</f>
        <v>0</v>
      </c>
      <c r="P17" s="54">
        <f>VLOOKUP($B17,'[2]ACT NUM8'!$G$2:$Q$140,7,FALSE)</f>
        <v>10</v>
      </c>
      <c r="Q17" s="54">
        <f>VLOOKUP($B17,'[2]ACT NUM8'!$G$2:$Q$140,8,FALSE)</f>
        <v>2</v>
      </c>
      <c r="R17" s="54">
        <f>VLOOKUP($B17,'[2]ACT NUM8'!$G$2:$Q$140,9,FALSE)</f>
        <v>0</v>
      </c>
      <c r="S17" s="54">
        <f>VLOOKUP($B17,'[2]ACT NUM8'!$G$2:$Q$140,10,FALSE)</f>
        <v>1</v>
      </c>
      <c r="T17" s="55"/>
      <c r="U17" s="54"/>
      <c r="V17" s="54"/>
      <c r="W17" s="19">
        <f t="shared" si="2"/>
        <v>13</v>
      </c>
      <c r="X17" s="54">
        <f>VLOOKUP($B17,'[2]ACT NUM8'!$Z$2:$AJ$122,2,FALSE)</f>
        <v>0</v>
      </c>
      <c r="Y17" s="54">
        <f>VLOOKUP($B17,'[2]ACT NUM8'!$Z$2:$AJ$122,3,FALSE)</f>
        <v>0</v>
      </c>
      <c r="Z17" s="54">
        <f>VLOOKUP($B17,'[2]ACT NUM8'!$Z$2:$AJ$122,4,FALSE)</f>
        <v>0</v>
      </c>
      <c r="AA17" s="54">
        <f>VLOOKUP($B17,'[2]ACT NUM8'!$Z$2:$AJ$122,5,FALSE)</f>
        <v>0</v>
      </c>
      <c r="AB17" s="54">
        <f>VLOOKUP($B17,'[2]ACT NUM8'!$Z$2:$AJ$122,6,FALSE)</f>
        <v>0</v>
      </c>
      <c r="AC17" s="54">
        <f>VLOOKUP($B17,'[2]ACT NUM8'!$Z$2:$AJ$122,7,FALSE)</f>
        <v>2</v>
      </c>
      <c r="AD17" s="54">
        <f>VLOOKUP($B17,'[2]ACT NUM8'!$Z$2:$AJ$122,8,FALSE)</f>
        <v>1</v>
      </c>
      <c r="AE17" s="54">
        <f>VLOOKUP($B17,'[2]ACT NUM8'!$Z$2:$AJ$122,9,FALSE)</f>
        <v>0</v>
      </c>
      <c r="AF17" s="54">
        <f>VLOOKUP($B17,'[2]ACT NUM8'!$Z$2:$AJ$122,10,FALSE)</f>
        <v>3</v>
      </c>
      <c r="AG17" s="54"/>
      <c r="AH17" s="54"/>
      <c r="AI17" s="54"/>
      <c r="AJ17" s="19">
        <f t="shared" si="0"/>
        <v>6</v>
      </c>
      <c r="AK17" s="90"/>
      <c r="AL17" s="90"/>
      <c r="AM17" s="90"/>
    </row>
    <row r="18" spans="1:39" s="74" customFormat="1" ht="13.5" thickBot="1">
      <c r="A18" s="1" t="s">
        <v>107</v>
      </c>
      <c r="B18" s="75" t="s">
        <v>109</v>
      </c>
      <c r="C18" s="75"/>
      <c r="D18" s="75"/>
      <c r="E18" s="19">
        <v>100</v>
      </c>
      <c r="F18" s="51">
        <f>+E18+(K18+L18+M18)-(X18+Y18+Z18)</f>
        <v>100</v>
      </c>
      <c r="G18" s="19">
        <f>VLOOKUP($B18,'[2]NUM8'!$G$2:$I$157,2,FALSE)</f>
        <v>100</v>
      </c>
      <c r="H18" s="62">
        <f>+G18+(Q18+R18)-(AD18+AE18)</f>
        <v>102</v>
      </c>
      <c r="I18" s="52"/>
      <c r="J18" s="53"/>
      <c r="K18" s="54">
        <f>VLOOKUP($B18,'[2]ACT NUM8'!$G$2:$Q$140,2,FALSE)</f>
        <v>0</v>
      </c>
      <c r="L18" s="54">
        <f>VLOOKUP($B18,'[2]ACT NUM8'!$G$2:$Q$140,3,FALSE)</f>
        <v>0</v>
      </c>
      <c r="M18" s="54">
        <f>VLOOKUP($B18,'[2]ACT NUM8'!$G$2:$Q$140,4,FALSE)</f>
        <v>0</v>
      </c>
      <c r="N18" s="54">
        <f>VLOOKUP($B18,'[2]ACT NUM8'!$G$2:$Q$140,5,FALSE)</f>
        <v>0</v>
      </c>
      <c r="O18" s="54">
        <f>VLOOKUP($B18,'[2]ACT NUM8'!$G$2:$Q$140,6,FALSE)</f>
        <v>0</v>
      </c>
      <c r="P18" s="54">
        <f>VLOOKUP($B18,'[2]ACT NUM8'!$G$2:$Q$140,7,FALSE)</f>
        <v>0</v>
      </c>
      <c r="Q18" s="54">
        <f>VLOOKUP($B18,'[2]ACT NUM8'!$G$2:$Q$140,8,FALSE)</f>
        <v>0</v>
      </c>
      <c r="R18" s="54">
        <f>VLOOKUP($B18,'[2]ACT NUM8'!$G$2:$Q$140,9,FALSE)</f>
        <v>2</v>
      </c>
      <c r="S18" s="54">
        <f>VLOOKUP($B18,'[2]ACT NUM8'!$G$2:$Q$140,10,FALSE)</f>
        <v>0</v>
      </c>
      <c r="T18" s="55"/>
      <c r="U18" s="54"/>
      <c r="V18" s="54"/>
      <c r="W18" s="19">
        <f t="shared" si="2"/>
        <v>2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0"/>
        <v>0</v>
      </c>
      <c r="AK18" s="90"/>
      <c r="AL18" s="90"/>
      <c r="AM18" s="90"/>
    </row>
    <row r="19" spans="1:39" s="74" customFormat="1" ht="13.5" thickBot="1">
      <c r="A19" s="1" t="s">
        <v>107</v>
      </c>
      <c r="B19" s="75" t="s">
        <v>110</v>
      </c>
      <c r="C19" s="75"/>
      <c r="D19" s="75"/>
      <c r="E19" s="19">
        <v>67</v>
      </c>
      <c r="F19" s="51">
        <f>+E19+(K19+L19+M19)-(X19+Y19+Z19)</f>
        <v>67</v>
      </c>
      <c r="G19" s="19">
        <f>VLOOKUP($B19,'[2]NUM8'!$G$2:$I$157,2,FALSE)</f>
        <v>72</v>
      </c>
      <c r="H19" s="62">
        <f>+G19+(Q19+R19)-(AD19+AE19)</f>
        <v>72</v>
      </c>
      <c r="I19" s="52"/>
      <c r="J19" s="53"/>
      <c r="K19" s="54">
        <f>VLOOKUP($B19,'[2]ACT NUM8'!$G$2:$Q$140,2,FALSE)</f>
        <v>0</v>
      </c>
      <c r="L19" s="54">
        <f>VLOOKUP($B19,'[2]ACT NUM8'!$G$2:$Q$140,3,FALSE)</f>
        <v>0</v>
      </c>
      <c r="M19" s="54">
        <f>VLOOKUP($B19,'[2]ACT NUM8'!$G$2:$Q$140,4,FALSE)</f>
        <v>0</v>
      </c>
      <c r="N19" s="54">
        <f>VLOOKUP($B19,'[2]ACT NUM8'!$G$2:$Q$140,5,FALSE)</f>
        <v>0</v>
      </c>
      <c r="O19" s="54">
        <f>VLOOKUP($B19,'[2]ACT NUM8'!$G$2:$Q$140,6,FALSE)</f>
        <v>0</v>
      </c>
      <c r="P19" s="54">
        <f>VLOOKUP($B19,'[2]ACT NUM8'!$G$2:$Q$140,7,FALSE)</f>
        <v>3</v>
      </c>
      <c r="Q19" s="54">
        <f>VLOOKUP($B19,'[2]ACT NUM8'!$G$2:$Q$140,8,FALSE)</f>
        <v>0</v>
      </c>
      <c r="R19" s="54">
        <f>VLOOKUP($B19,'[2]ACT NUM8'!$G$2:$Q$140,9,FALSE)</f>
        <v>0</v>
      </c>
      <c r="S19" s="54">
        <f>VLOOKUP($B19,'[2]ACT NUM8'!$G$2:$Q$140,10,FALSE)</f>
        <v>0</v>
      </c>
      <c r="T19" s="55"/>
      <c r="U19" s="54"/>
      <c r="V19" s="54"/>
      <c r="W19" s="19">
        <f t="shared" si="2"/>
        <v>3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0"/>
        <v>0</v>
      </c>
      <c r="AK19" s="90"/>
      <c r="AL19" s="90"/>
      <c r="AM19" s="90"/>
    </row>
    <row r="20" spans="1:39" s="74" customFormat="1" ht="13.5" thickBot="1">
      <c r="A20" s="1" t="s">
        <v>107</v>
      </c>
      <c r="B20" s="75" t="s">
        <v>111</v>
      </c>
      <c r="C20" s="75"/>
      <c r="D20" s="75"/>
      <c r="E20" s="19">
        <v>146</v>
      </c>
      <c r="F20" s="51">
        <f>+E20+(K20+L20+M20)-(X20+Y20+Z20)</f>
        <v>146</v>
      </c>
      <c r="G20" s="19">
        <f>VLOOKUP($B20,'[2]NUM8'!$G$2:$I$157,2,FALSE)</f>
        <v>151</v>
      </c>
      <c r="H20" s="62">
        <f>+G20+(Q20+R20)-(AD20+AE20)</f>
        <v>155</v>
      </c>
      <c r="I20" s="52"/>
      <c r="J20" s="53"/>
      <c r="K20" s="54">
        <f>VLOOKUP($B20,'[2]ACT NUM8'!$G$2:$Q$140,2,FALSE)</f>
        <v>0</v>
      </c>
      <c r="L20" s="54">
        <f>VLOOKUP($B20,'[2]ACT NUM8'!$G$2:$Q$140,3,FALSE)</f>
        <v>0</v>
      </c>
      <c r="M20" s="54">
        <f>VLOOKUP($B20,'[2]ACT NUM8'!$G$2:$Q$140,4,FALSE)</f>
        <v>0</v>
      </c>
      <c r="N20" s="54">
        <f>VLOOKUP($B20,'[2]ACT NUM8'!$G$2:$Q$140,5,FALSE)</f>
        <v>0</v>
      </c>
      <c r="O20" s="54">
        <f>VLOOKUP($B20,'[2]ACT NUM8'!$G$2:$Q$140,6,FALSE)</f>
        <v>0</v>
      </c>
      <c r="P20" s="54">
        <f>VLOOKUP($B20,'[2]ACT NUM8'!$G$2:$Q$140,7,FALSE)</f>
        <v>0</v>
      </c>
      <c r="Q20" s="54">
        <f>VLOOKUP($B20,'[2]ACT NUM8'!$G$2:$Q$140,8,FALSE)</f>
        <v>4</v>
      </c>
      <c r="R20" s="54">
        <f>VLOOKUP($B20,'[2]ACT NUM8'!$G$2:$Q$140,9,FALSE)</f>
        <v>0</v>
      </c>
      <c r="S20" s="54">
        <f>VLOOKUP($B20,'[2]ACT NUM8'!$G$2:$Q$140,10,FALSE)</f>
        <v>0</v>
      </c>
      <c r="T20" s="55"/>
      <c r="U20" s="54"/>
      <c r="V20" s="54"/>
      <c r="W20" s="19">
        <f t="shared" si="2"/>
        <v>4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19">
        <f t="shared" si="0"/>
        <v>0</v>
      </c>
      <c r="AK20" s="90"/>
      <c r="AL20" s="90"/>
      <c r="AM20" s="90"/>
    </row>
    <row r="21" spans="1:39" s="74" customFormat="1" ht="13.5" thickBot="1">
      <c r="A21" s="148" t="s">
        <v>113</v>
      </c>
      <c r="B21" s="149"/>
      <c r="C21" s="45">
        <f>+D21/'Meta Corte Muni'!N47</f>
        <v>1.005863121601065</v>
      </c>
      <c r="D21" s="20">
        <f>+H21/AK21</f>
        <v>0.7443387099847881</v>
      </c>
      <c r="E21" s="15">
        <f aca="true" t="shared" si="4" ref="E21:V21">SUM(E17:E20)</f>
        <v>655</v>
      </c>
      <c r="F21" s="15">
        <f t="shared" si="4"/>
        <v>655</v>
      </c>
      <c r="G21" s="15">
        <f t="shared" si="4"/>
        <v>657</v>
      </c>
      <c r="H21" s="15">
        <f>SUM(H17:H20)</f>
        <v>664</v>
      </c>
      <c r="I21" s="15">
        <f t="shared" si="4"/>
        <v>0</v>
      </c>
      <c r="J21" s="15">
        <f t="shared" si="4"/>
        <v>0</v>
      </c>
      <c r="K21" s="15">
        <f t="shared" si="4"/>
        <v>0</v>
      </c>
      <c r="L21" s="15">
        <f t="shared" si="4"/>
        <v>0</v>
      </c>
      <c r="M21" s="15">
        <f t="shared" si="4"/>
        <v>0</v>
      </c>
      <c r="N21" s="15">
        <f t="shared" si="4"/>
        <v>0</v>
      </c>
      <c r="O21" s="15">
        <f t="shared" si="4"/>
        <v>0</v>
      </c>
      <c r="P21" s="15">
        <f t="shared" si="4"/>
        <v>13</v>
      </c>
      <c r="Q21" s="15">
        <f t="shared" si="4"/>
        <v>6</v>
      </c>
      <c r="R21" s="15">
        <f t="shared" si="4"/>
        <v>2</v>
      </c>
      <c r="S21" s="15">
        <f t="shared" si="4"/>
        <v>1</v>
      </c>
      <c r="T21" s="15">
        <f t="shared" si="4"/>
        <v>0</v>
      </c>
      <c r="U21" s="15">
        <f t="shared" si="4"/>
        <v>0</v>
      </c>
      <c r="V21" s="15">
        <f t="shared" si="4"/>
        <v>0</v>
      </c>
      <c r="W21" s="15">
        <f t="shared" si="2"/>
        <v>22</v>
      </c>
      <c r="X21" s="15">
        <f aca="true" t="shared" si="5" ref="X21:AI21">SUM(X17:X20)</f>
        <v>0</v>
      </c>
      <c r="Y21" s="15">
        <f t="shared" si="5"/>
        <v>0</v>
      </c>
      <c r="Z21" s="15">
        <f t="shared" si="5"/>
        <v>0</v>
      </c>
      <c r="AA21" s="15">
        <f t="shared" si="5"/>
        <v>0</v>
      </c>
      <c r="AB21" s="15">
        <f t="shared" si="5"/>
        <v>0</v>
      </c>
      <c r="AC21" s="15">
        <f t="shared" si="5"/>
        <v>2</v>
      </c>
      <c r="AD21" s="15">
        <f t="shared" si="5"/>
        <v>1</v>
      </c>
      <c r="AE21" s="15">
        <f t="shared" si="5"/>
        <v>0</v>
      </c>
      <c r="AF21" s="15">
        <f t="shared" si="5"/>
        <v>3</v>
      </c>
      <c r="AG21" s="15">
        <f t="shared" si="5"/>
        <v>0</v>
      </c>
      <c r="AH21" s="15">
        <f t="shared" si="5"/>
        <v>0</v>
      </c>
      <c r="AI21" s="15">
        <f t="shared" si="5"/>
        <v>0</v>
      </c>
      <c r="AJ21" s="15">
        <f t="shared" si="0"/>
        <v>6</v>
      </c>
      <c r="AK21" s="15">
        <f>+AL21+AM21</f>
        <v>892.067</v>
      </c>
      <c r="AL21" s="15">
        <f>3069*0.157</f>
        <v>481.833</v>
      </c>
      <c r="AM21" s="15">
        <f>638*0.643</f>
        <v>410.23400000000004</v>
      </c>
    </row>
    <row r="22" spans="2:39" s="74" customFormat="1" ht="12.75">
      <c r="B22" s="80" t="s">
        <v>114</v>
      </c>
      <c r="C22" s="80"/>
      <c r="E22" s="90">
        <f>+E21+E16</f>
        <v>1070</v>
      </c>
      <c r="F22" s="90">
        <f aca="true" t="shared" si="6" ref="F22:AJ22">+F21+F16</f>
        <v>1074</v>
      </c>
      <c r="G22" s="90">
        <f t="shared" si="6"/>
        <v>1069</v>
      </c>
      <c r="H22" s="90">
        <f>+H21+H16</f>
        <v>1083</v>
      </c>
      <c r="I22" s="90">
        <f t="shared" si="6"/>
        <v>0</v>
      </c>
      <c r="J22" s="90">
        <f t="shared" si="6"/>
        <v>0</v>
      </c>
      <c r="K22" s="90">
        <f t="shared" si="6"/>
        <v>0</v>
      </c>
      <c r="L22" s="90">
        <f t="shared" si="6"/>
        <v>3</v>
      </c>
      <c r="M22" s="90">
        <f t="shared" si="6"/>
        <v>1</v>
      </c>
      <c r="N22" s="90">
        <f t="shared" si="6"/>
        <v>4</v>
      </c>
      <c r="O22" s="90">
        <f t="shared" si="6"/>
        <v>1</v>
      </c>
      <c r="P22" s="90">
        <f t="shared" si="6"/>
        <v>16</v>
      </c>
      <c r="Q22" s="90">
        <f t="shared" si="6"/>
        <v>10</v>
      </c>
      <c r="R22" s="90">
        <f t="shared" si="6"/>
        <v>6</v>
      </c>
      <c r="S22" s="90">
        <f t="shared" si="6"/>
        <v>1</v>
      </c>
      <c r="T22" s="90">
        <f t="shared" si="6"/>
        <v>0</v>
      </c>
      <c r="U22" s="90">
        <f t="shared" si="6"/>
        <v>0</v>
      </c>
      <c r="V22" s="90">
        <f t="shared" si="6"/>
        <v>0</v>
      </c>
      <c r="W22" s="90">
        <f t="shared" si="6"/>
        <v>42</v>
      </c>
      <c r="X22" s="90">
        <f t="shared" si="6"/>
        <v>0</v>
      </c>
      <c r="Y22" s="90">
        <f t="shared" si="6"/>
        <v>0</v>
      </c>
      <c r="Z22" s="90">
        <f t="shared" si="6"/>
        <v>0</v>
      </c>
      <c r="AA22" s="90">
        <f t="shared" si="6"/>
        <v>0</v>
      </c>
      <c r="AB22" s="90">
        <f t="shared" si="6"/>
        <v>2</v>
      </c>
      <c r="AC22" s="90">
        <f t="shared" si="6"/>
        <v>3</v>
      </c>
      <c r="AD22" s="90">
        <f t="shared" si="6"/>
        <v>1</v>
      </c>
      <c r="AE22" s="90">
        <f t="shared" si="6"/>
        <v>1</v>
      </c>
      <c r="AF22" s="90">
        <f t="shared" si="6"/>
        <v>3</v>
      </c>
      <c r="AG22" s="90">
        <f t="shared" si="6"/>
        <v>0</v>
      </c>
      <c r="AH22" s="90">
        <f t="shared" si="6"/>
        <v>0</v>
      </c>
      <c r="AI22" s="90">
        <f t="shared" si="6"/>
        <v>0</v>
      </c>
      <c r="AJ22" s="90">
        <f t="shared" si="6"/>
        <v>10</v>
      </c>
      <c r="AK22" s="90">
        <f>+AK21+AK16</f>
        <v>1621.52</v>
      </c>
      <c r="AL22" s="90">
        <f>+AL21+AL16</f>
        <v>893.644</v>
      </c>
      <c r="AM22" s="90">
        <f>+AM21+AM16</f>
        <v>727.876</v>
      </c>
    </row>
  </sheetData>
  <sheetProtection/>
  <mergeCells count="15">
    <mergeCell ref="E2:AJ9"/>
    <mergeCell ref="AM10:AM11"/>
    <mergeCell ref="A1:A10"/>
    <mergeCell ref="B1:B10"/>
    <mergeCell ref="C1:C11"/>
    <mergeCell ref="A21:B21"/>
    <mergeCell ref="D1:D10"/>
    <mergeCell ref="AK2:AM9"/>
    <mergeCell ref="E1:AM1"/>
    <mergeCell ref="E10:J10"/>
    <mergeCell ref="K10:W10"/>
    <mergeCell ref="X10:AJ10"/>
    <mergeCell ref="A16:B16"/>
    <mergeCell ref="AL10:AL11"/>
    <mergeCell ref="AK10:AK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michelle keller</cp:lastModifiedBy>
  <dcterms:created xsi:type="dcterms:W3CDTF">2014-07-18T16:45:26Z</dcterms:created>
  <dcterms:modified xsi:type="dcterms:W3CDTF">2016-11-14T17:04:26Z</dcterms:modified>
  <cp:category/>
  <cp:version/>
  <cp:contentType/>
  <cp:contentStatus/>
</cp:coreProperties>
</file>